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135" windowHeight="7965" tabRatio="531" activeTab="3"/>
  </bookViews>
  <sheets>
    <sheet name="Birth Wt" sheetId="6" r:id="rId1"/>
    <sheet name="Wean Wt" sheetId="1" r:id="rId2"/>
    <sheet name="Market" sheetId="7" r:id="rId3"/>
    <sheet name="Market weight distribution est" sheetId="10" r:id="rId4"/>
    <sheet name="Weight Distribution Model" sheetId="9" r:id="rId5"/>
    <sheet name="Sheet3" sheetId="3" r:id="rId6"/>
  </sheets>
  <externalReferences>
    <externalReference r:id="rId7"/>
    <externalReference r:id="rId8"/>
  </externalReferences>
  <definedNames>
    <definedName name="Calendar">[1]Sheet3!$I$1:$K$363</definedName>
    <definedName name="Dam_Line" localSheetId="0">'[1]Pig Data Sheet'!#REF!</definedName>
    <definedName name="Dam_Line" localSheetId="2">'[1]Pig Data Sheet'!#REF!</definedName>
    <definedName name="Dam_Line" localSheetId="4">'[1]Pig Data Sheet'!#REF!</definedName>
    <definedName name="Dam_Line">'[1]Pig Data Sheet'!#REF!</definedName>
    <definedName name="final" localSheetId="0">'[1]Preliminary PCR Bleed 3'!#REF!</definedName>
    <definedName name="final" localSheetId="2">'[1]Preliminary PCR Bleed 3'!#REF!</definedName>
    <definedName name="final" localSheetId="4">'[1]Preliminary PCR Bleed 3'!#REF!</definedName>
    <definedName name="final">'[1]Preliminary PCR Bleed 3'!#REF!</definedName>
    <definedName name="New">'[1]Pig Data Sheet'!#REF!</definedName>
    <definedName name="_xlnm.Print_Area" localSheetId="3">'Market weight distribution est'!$A$1:$O$38</definedName>
    <definedName name="x">'[1]Preliminary PCR Bleed 3'!#REF!</definedName>
  </definedNames>
  <calcPr calcId="145621"/>
</workbook>
</file>

<file path=xl/calcChain.xml><?xml version="1.0" encoding="utf-8"?>
<calcChain xmlns="http://schemas.openxmlformats.org/spreadsheetml/2006/main">
  <c r="B58" i="10" l="1"/>
  <c r="K57" i="10"/>
  <c r="G57" i="10"/>
  <c r="H57" i="10" s="1"/>
  <c r="E57" i="10"/>
  <c r="N10" i="10"/>
  <c r="M10" i="10" s="1"/>
  <c r="M11" i="10" s="1"/>
  <c r="N9" i="10"/>
  <c r="G7" i="10"/>
  <c r="E6" i="10"/>
  <c r="C57" i="10" s="1"/>
  <c r="D57" i="10" s="1"/>
  <c r="I57" i="10" s="1"/>
  <c r="G5" i="10"/>
  <c r="G6" i="10" s="1"/>
  <c r="G8" i="10" l="1"/>
  <c r="B59" i="10"/>
  <c r="E58" i="10"/>
  <c r="K58" i="10" s="1"/>
  <c r="C58" i="10"/>
  <c r="D58" i="10" l="1"/>
  <c r="I58" i="10" s="1"/>
  <c r="F58" i="10"/>
  <c r="G58" i="10" s="1"/>
  <c r="H58" i="10" s="1"/>
  <c r="B60" i="10"/>
  <c r="C59" i="10"/>
  <c r="E59" i="10"/>
  <c r="K59" i="10" s="1"/>
  <c r="G9" i="10"/>
  <c r="D59" i="10" l="1"/>
  <c r="I59" i="10" s="1"/>
  <c r="F59" i="10"/>
  <c r="G59" i="10" s="1"/>
  <c r="H59" i="10" s="1"/>
  <c r="B61" i="10"/>
  <c r="E60" i="10"/>
  <c r="K60" i="10" s="1"/>
  <c r="C60" i="10"/>
  <c r="G10" i="10"/>
  <c r="D60" i="10" l="1"/>
  <c r="I60" i="10" s="1"/>
  <c r="F60" i="10"/>
  <c r="G60" i="10" s="1"/>
  <c r="H60" i="10" s="1"/>
  <c r="B62" i="10"/>
  <c r="E61" i="10"/>
  <c r="K61" i="10" s="1"/>
  <c r="C61" i="10"/>
  <c r="G11" i="10"/>
  <c r="G12" i="10" l="1"/>
  <c r="E62" i="10"/>
  <c r="K62" i="10" s="1"/>
  <c r="B63" i="10"/>
  <c r="C62" i="10"/>
  <c r="F61" i="10"/>
  <c r="G61" i="10" s="1"/>
  <c r="H61" i="10" s="1"/>
  <c r="D61" i="10"/>
  <c r="I61" i="10" s="1"/>
  <c r="D62" i="10" l="1"/>
  <c r="I62" i="10" s="1"/>
  <c r="F62" i="10"/>
  <c r="G62" i="10" s="1"/>
  <c r="H62" i="10" s="1"/>
  <c r="B64" i="10"/>
  <c r="C63" i="10"/>
  <c r="E63" i="10"/>
  <c r="K63" i="10" s="1"/>
  <c r="D63" i="10" l="1"/>
  <c r="I63" i="10" s="1"/>
  <c r="F63" i="10"/>
  <c r="G63" i="10" s="1"/>
  <c r="H63" i="10" s="1"/>
  <c r="E64" i="10"/>
  <c r="K64" i="10" s="1"/>
  <c r="B65" i="10"/>
  <c r="C64" i="10"/>
  <c r="D64" i="10" l="1"/>
  <c r="I64" i="10" s="1"/>
  <c r="F64" i="10"/>
  <c r="G64" i="10" s="1"/>
  <c r="H64" i="10" s="1"/>
  <c r="C65" i="10"/>
  <c r="E65" i="10"/>
  <c r="K65" i="10" s="1"/>
  <c r="B66" i="10"/>
  <c r="B67" i="10" l="1"/>
  <c r="C66" i="10"/>
  <c r="E66" i="10"/>
  <c r="K66" i="10" s="1"/>
  <c r="D65" i="10"/>
  <c r="I65" i="10" s="1"/>
  <c r="F65" i="10"/>
  <c r="G65" i="10" s="1"/>
  <c r="H65" i="10" s="1"/>
  <c r="D66" i="10" l="1"/>
  <c r="I66" i="10" s="1"/>
  <c r="F66" i="10"/>
  <c r="G66" i="10" s="1"/>
  <c r="H66" i="10" s="1"/>
  <c r="B68" i="10"/>
  <c r="E67" i="10"/>
  <c r="K67" i="10" s="1"/>
  <c r="C67" i="10"/>
  <c r="C68" i="10" l="1"/>
  <c r="B69" i="10"/>
  <c r="E68" i="10"/>
  <c r="K68" i="10" s="1"/>
  <c r="F67" i="10"/>
  <c r="G67" i="10" s="1"/>
  <c r="H67" i="10" s="1"/>
  <c r="D67" i="10"/>
  <c r="I67" i="10" s="1"/>
  <c r="E69" i="10" l="1"/>
  <c r="K69" i="10" s="1"/>
  <c r="B70" i="10"/>
  <c r="C69" i="10"/>
  <c r="D68" i="10"/>
  <c r="I68" i="10" s="1"/>
  <c r="F68" i="10"/>
  <c r="G68" i="10" s="1"/>
  <c r="H68" i="10" s="1"/>
  <c r="D69" i="10" l="1"/>
  <c r="I69" i="10" s="1"/>
  <c r="F69" i="10"/>
  <c r="G69" i="10" s="1"/>
  <c r="H69" i="10" s="1"/>
  <c r="B71" i="10"/>
  <c r="C70" i="10"/>
  <c r="E70" i="10"/>
  <c r="K70" i="10" s="1"/>
  <c r="D70" i="10" l="1"/>
  <c r="I70" i="10" s="1"/>
  <c r="F70" i="10"/>
  <c r="G70" i="10" s="1"/>
  <c r="H70" i="10" s="1"/>
  <c r="E71" i="10"/>
  <c r="K71" i="10" s="1"/>
  <c r="B72" i="10"/>
  <c r="C71" i="10"/>
  <c r="E72" i="10" l="1"/>
  <c r="K72" i="10" s="1"/>
  <c r="B73" i="10"/>
  <c r="C72" i="10"/>
  <c r="D71" i="10"/>
  <c r="I71" i="10" s="1"/>
  <c r="F71" i="10"/>
  <c r="G71" i="10" s="1"/>
  <c r="H71" i="10" s="1"/>
  <c r="D72" i="10" l="1"/>
  <c r="I72" i="10" s="1"/>
  <c r="F72" i="10"/>
  <c r="G72" i="10" s="1"/>
  <c r="H72" i="10" s="1"/>
  <c r="C73" i="10"/>
  <c r="B74" i="10"/>
  <c r="E73" i="10"/>
  <c r="K73" i="10" s="1"/>
  <c r="F73" i="10" l="1"/>
  <c r="G73" i="10" s="1"/>
  <c r="H73" i="10" s="1"/>
  <c r="D73" i="10"/>
  <c r="I73" i="10" s="1"/>
  <c r="B75" i="10"/>
  <c r="E74" i="10"/>
  <c r="K74" i="10" s="1"/>
  <c r="C74" i="10"/>
  <c r="E75" i="10" l="1"/>
  <c r="K75" i="10" s="1"/>
  <c r="C75" i="10"/>
  <c r="B76" i="10"/>
  <c r="D74" i="10"/>
  <c r="I74" i="10" s="1"/>
  <c r="F74" i="10"/>
  <c r="G74" i="10" s="1"/>
  <c r="H74" i="10" s="1"/>
  <c r="F75" i="10" l="1"/>
  <c r="G75" i="10" s="1"/>
  <c r="H75" i="10" s="1"/>
  <c r="D75" i="10"/>
  <c r="I75" i="10" s="1"/>
  <c r="E76" i="10"/>
  <c r="K76" i="10" s="1"/>
  <c r="B77" i="10"/>
  <c r="C76" i="10"/>
  <c r="B78" i="10" l="1"/>
  <c r="E77" i="10"/>
  <c r="K77" i="10" s="1"/>
  <c r="C77" i="10"/>
  <c r="D76" i="10"/>
  <c r="I76" i="10" s="1"/>
  <c r="F76" i="10"/>
  <c r="G76" i="10" s="1"/>
  <c r="H76" i="10" s="1"/>
  <c r="F77" i="10" l="1"/>
  <c r="G77" i="10" s="1"/>
  <c r="H77" i="10" s="1"/>
  <c r="D77" i="10"/>
  <c r="I77" i="10" s="1"/>
  <c r="E78" i="10"/>
  <c r="K78" i="10" s="1"/>
  <c r="B79" i="10"/>
  <c r="C78" i="10"/>
  <c r="B80" i="10" l="1"/>
  <c r="C79" i="10"/>
  <c r="E79" i="10"/>
  <c r="K79" i="10" s="1"/>
  <c r="D78" i="10"/>
  <c r="I78" i="10" s="1"/>
  <c r="F78" i="10"/>
  <c r="G78" i="10" s="1"/>
  <c r="H78" i="10" s="1"/>
  <c r="D79" i="10" l="1"/>
  <c r="I79" i="10" s="1"/>
  <c r="F79" i="10"/>
  <c r="G79" i="10" s="1"/>
  <c r="H79" i="10" s="1"/>
  <c r="B81" i="10"/>
  <c r="E80" i="10"/>
  <c r="K80" i="10" s="1"/>
  <c r="C80" i="10"/>
  <c r="C81" i="10" l="1"/>
  <c r="B82" i="10"/>
  <c r="E81" i="10"/>
  <c r="K81" i="10" s="1"/>
  <c r="D80" i="10"/>
  <c r="I80" i="10" s="1"/>
  <c r="F80" i="10"/>
  <c r="G80" i="10" s="1"/>
  <c r="H80" i="10" s="1"/>
  <c r="E82" i="10" l="1"/>
  <c r="K82" i="10" s="1"/>
  <c r="B83" i="10"/>
  <c r="C82" i="10"/>
  <c r="F81" i="10"/>
  <c r="G81" i="10" s="1"/>
  <c r="H81" i="10" s="1"/>
  <c r="D81" i="10"/>
  <c r="I81" i="10" s="1"/>
  <c r="D82" i="10" l="1"/>
  <c r="I82" i="10" s="1"/>
  <c r="F82" i="10"/>
  <c r="G82" i="10" s="1"/>
  <c r="H82" i="10" s="1"/>
  <c r="B84" i="10"/>
  <c r="C83" i="10"/>
  <c r="E83" i="10"/>
  <c r="K83" i="10" s="1"/>
  <c r="F83" i="10" l="1"/>
  <c r="G83" i="10" s="1"/>
  <c r="H83" i="10" s="1"/>
  <c r="D83" i="10"/>
  <c r="I83" i="10" s="1"/>
  <c r="C84" i="10"/>
  <c r="B85" i="10"/>
  <c r="E84" i="10"/>
  <c r="K84" i="10" s="1"/>
  <c r="D84" i="10" l="1"/>
  <c r="I84" i="10" s="1"/>
  <c r="F84" i="10"/>
  <c r="G84" i="10" s="1"/>
  <c r="H84" i="10" s="1"/>
  <c r="E85" i="10"/>
  <c r="K85" i="10" s="1"/>
  <c r="B86" i="10"/>
  <c r="C85" i="10"/>
  <c r="B87" i="10" l="1"/>
  <c r="C86" i="10"/>
  <c r="E86" i="10"/>
  <c r="K86" i="10" s="1"/>
  <c r="D85" i="10"/>
  <c r="I85" i="10" s="1"/>
  <c r="F85" i="10"/>
  <c r="G85" i="10" s="1"/>
  <c r="H85" i="10" s="1"/>
  <c r="D86" i="10" l="1"/>
  <c r="I86" i="10" s="1"/>
  <c r="F86" i="10"/>
  <c r="G86" i="10" s="1"/>
  <c r="H86" i="10" s="1"/>
  <c r="B88" i="10"/>
  <c r="E87" i="10"/>
  <c r="K87" i="10" s="1"/>
  <c r="C87" i="10"/>
  <c r="B89" i="10" l="1"/>
  <c r="E88" i="10"/>
  <c r="K88" i="10" s="1"/>
  <c r="C88" i="10"/>
  <c r="D87" i="10"/>
  <c r="I87" i="10" s="1"/>
  <c r="F87" i="10"/>
  <c r="G87" i="10" s="1"/>
  <c r="H87" i="10" s="1"/>
  <c r="E89" i="10" l="1"/>
  <c r="K89" i="10" s="1"/>
  <c r="B90" i="10"/>
  <c r="C89" i="10"/>
  <c r="D88" i="10"/>
  <c r="I88" i="10" s="1"/>
  <c r="F88" i="10"/>
  <c r="G88" i="10" s="1"/>
  <c r="H88" i="10" s="1"/>
  <c r="B91" i="10" l="1"/>
  <c r="E90" i="10"/>
  <c r="K90" i="10" s="1"/>
  <c r="C90" i="10"/>
  <c r="D89" i="10"/>
  <c r="I89" i="10" s="1"/>
  <c r="F89" i="10"/>
  <c r="G89" i="10" s="1"/>
  <c r="H89" i="10" s="1"/>
  <c r="D90" i="10" l="1"/>
  <c r="I90" i="10" s="1"/>
  <c r="F90" i="10"/>
  <c r="G90" i="10" s="1"/>
  <c r="H90" i="10" s="1"/>
  <c r="C91" i="10"/>
  <c r="E91" i="10"/>
  <c r="K91" i="10" s="1"/>
  <c r="B92" i="10"/>
  <c r="F91" i="10" l="1"/>
  <c r="G91" i="10" s="1"/>
  <c r="H91" i="10" s="1"/>
  <c r="D91" i="10"/>
  <c r="I91" i="10" s="1"/>
  <c r="E92" i="10"/>
  <c r="K92" i="10" s="1"/>
  <c r="B93" i="10"/>
  <c r="C92" i="10"/>
  <c r="B94" i="10" l="1"/>
  <c r="E93" i="10"/>
  <c r="K93" i="10" s="1"/>
  <c r="C93" i="10"/>
  <c r="D92" i="10"/>
  <c r="I92" i="10" s="1"/>
  <c r="F92" i="10"/>
  <c r="G92" i="10" s="1"/>
  <c r="H92" i="10" s="1"/>
  <c r="F93" i="10" l="1"/>
  <c r="G93" i="10" s="1"/>
  <c r="H93" i="10" s="1"/>
  <c r="D93" i="10"/>
  <c r="I93" i="10" s="1"/>
  <c r="C94" i="10"/>
  <c r="B95" i="10"/>
  <c r="E94" i="10"/>
  <c r="K94" i="10" s="1"/>
  <c r="D94" i="10" l="1"/>
  <c r="I94" i="10" s="1"/>
  <c r="F94" i="10"/>
  <c r="G94" i="10" s="1"/>
  <c r="H94" i="10" s="1"/>
  <c r="E95" i="10"/>
  <c r="K95" i="10" s="1"/>
  <c r="B96" i="10"/>
  <c r="C95" i="10"/>
  <c r="F95" i="10" l="1"/>
  <c r="G95" i="10" s="1"/>
  <c r="H95" i="10" s="1"/>
  <c r="D95" i="10"/>
  <c r="I95" i="10" s="1"/>
  <c r="E96" i="10"/>
  <c r="K96" i="10" s="1"/>
  <c r="B97" i="10"/>
  <c r="C96" i="10"/>
  <c r="C97" i="10" l="1"/>
  <c r="B98" i="10"/>
  <c r="E97" i="10"/>
  <c r="K97" i="10" s="1"/>
  <c r="D96" i="10"/>
  <c r="I96" i="10" s="1"/>
  <c r="F96" i="10"/>
  <c r="G96" i="10" s="1"/>
  <c r="H96" i="10" s="1"/>
  <c r="D97" i="10" l="1"/>
  <c r="I97" i="10" s="1"/>
  <c r="F97" i="10"/>
  <c r="G97" i="10" s="1"/>
  <c r="H97" i="10" s="1"/>
  <c r="B99" i="10"/>
  <c r="E98" i="10"/>
  <c r="K98" i="10" s="1"/>
  <c r="C98" i="10"/>
  <c r="B100" i="10" l="1"/>
  <c r="E99" i="10"/>
  <c r="K99" i="10" s="1"/>
  <c r="C99" i="10"/>
  <c r="D98" i="10"/>
  <c r="I98" i="10" s="1"/>
  <c r="F98" i="10"/>
  <c r="G98" i="10" s="1"/>
  <c r="H98" i="10" s="1"/>
  <c r="D99" i="10" l="1"/>
  <c r="I99" i="10" s="1"/>
  <c r="F99" i="10"/>
  <c r="G99" i="10" s="1"/>
  <c r="H99" i="10" s="1"/>
  <c r="C100" i="10"/>
  <c r="B101" i="10"/>
  <c r="E100" i="10"/>
  <c r="K100" i="10" s="1"/>
  <c r="B102" i="10" l="1"/>
  <c r="E101" i="10"/>
  <c r="K101" i="10" s="1"/>
  <c r="C101" i="10"/>
  <c r="D100" i="10"/>
  <c r="I100" i="10" s="1"/>
  <c r="F100" i="10"/>
  <c r="G100" i="10" s="1"/>
  <c r="H100" i="10" s="1"/>
  <c r="B103" i="10" l="1"/>
  <c r="E102" i="10"/>
  <c r="K102" i="10" s="1"/>
  <c r="C102" i="10"/>
  <c r="D101" i="10"/>
  <c r="I101" i="10" s="1"/>
  <c r="F101" i="10"/>
  <c r="G101" i="10" s="1"/>
  <c r="H101" i="10" s="1"/>
  <c r="D102" i="10" l="1"/>
  <c r="I102" i="10" s="1"/>
  <c r="F102" i="10"/>
  <c r="G102" i="10" s="1"/>
  <c r="H102" i="10" s="1"/>
  <c r="E103" i="10"/>
  <c r="K103" i="10" s="1"/>
  <c r="C103" i="10"/>
  <c r="B104" i="10"/>
  <c r="D103" i="10" l="1"/>
  <c r="I103" i="10" s="1"/>
  <c r="F103" i="10"/>
  <c r="G103" i="10" s="1"/>
  <c r="H103" i="10" s="1"/>
  <c r="E104" i="10"/>
  <c r="K104" i="10" s="1"/>
  <c r="C104" i="10"/>
  <c r="B105" i="10"/>
  <c r="B106" i="10" l="1"/>
  <c r="E105" i="10"/>
  <c r="K105" i="10" s="1"/>
  <c r="C105" i="10"/>
  <c r="D104" i="10"/>
  <c r="I104" i="10" s="1"/>
  <c r="F104" i="10"/>
  <c r="G104" i="10" s="1"/>
  <c r="H104" i="10" s="1"/>
  <c r="F105" i="10" l="1"/>
  <c r="G105" i="10" s="1"/>
  <c r="H105" i="10" s="1"/>
  <c r="D105" i="10"/>
  <c r="I105" i="10" s="1"/>
  <c r="B107" i="10"/>
  <c r="E106" i="10"/>
  <c r="K106" i="10" s="1"/>
  <c r="C106" i="10"/>
  <c r="B108" i="10" l="1"/>
  <c r="E107" i="10"/>
  <c r="K107" i="10" s="1"/>
  <c r="C107" i="10"/>
  <c r="D106" i="10"/>
  <c r="I106" i="10" s="1"/>
  <c r="F106" i="10"/>
  <c r="G106" i="10" s="1"/>
  <c r="H106" i="10" s="1"/>
  <c r="F107" i="10" l="1"/>
  <c r="G107" i="10" s="1"/>
  <c r="H107" i="10" s="1"/>
  <c r="D107" i="10"/>
  <c r="I107" i="10" s="1"/>
  <c r="C108" i="10"/>
  <c r="E108" i="10"/>
  <c r="K108" i="10" s="1"/>
  <c r="B109" i="10"/>
  <c r="D108" i="10" l="1"/>
  <c r="I108" i="10" s="1"/>
  <c r="F108" i="10"/>
  <c r="G108" i="10" s="1"/>
  <c r="H108" i="10" s="1"/>
  <c r="C109" i="10"/>
  <c r="B110" i="10"/>
  <c r="E109" i="10"/>
  <c r="K109" i="10" s="1"/>
  <c r="F109" i="10" l="1"/>
  <c r="G109" i="10" s="1"/>
  <c r="H109" i="10" s="1"/>
  <c r="D109" i="10"/>
  <c r="I109" i="10" s="1"/>
  <c r="B111" i="10"/>
  <c r="E110" i="10"/>
  <c r="K110" i="10" s="1"/>
  <c r="C110" i="10"/>
  <c r="D110" i="10" l="1"/>
  <c r="I110" i="10" s="1"/>
  <c r="F110" i="10"/>
  <c r="G110" i="10" s="1"/>
  <c r="H110" i="10" s="1"/>
  <c r="B112" i="10"/>
  <c r="E111" i="10"/>
  <c r="K111" i="10" s="1"/>
  <c r="C111" i="10"/>
  <c r="C112" i="10" l="1"/>
  <c r="B113" i="10"/>
  <c r="E112" i="10"/>
  <c r="K112" i="10" s="1"/>
  <c r="F111" i="10"/>
  <c r="G111" i="10" s="1"/>
  <c r="H111" i="10" s="1"/>
  <c r="D111" i="10"/>
  <c r="I111" i="10" s="1"/>
  <c r="C113" i="10" l="1"/>
  <c r="B114" i="10"/>
  <c r="E113" i="10"/>
  <c r="K113" i="10" s="1"/>
  <c r="D112" i="10"/>
  <c r="I112" i="10" s="1"/>
  <c r="F112" i="10"/>
  <c r="G112" i="10" s="1"/>
  <c r="H112" i="10" s="1"/>
  <c r="D113" i="10" l="1"/>
  <c r="I113" i="10" s="1"/>
  <c r="F113" i="10"/>
  <c r="G113" i="10" s="1"/>
  <c r="H113" i="10" s="1"/>
  <c r="B115" i="10"/>
  <c r="E114" i="10"/>
  <c r="K114" i="10" s="1"/>
  <c r="C114" i="10"/>
  <c r="D114" i="10" l="1"/>
  <c r="I114" i="10" s="1"/>
  <c r="F114" i="10"/>
  <c r="G114" i="10" s="1"/>
  <c r="H114" i="10" s="1"/>
  <c r="C115" i="10"/>
  <c r="E115" i="10"/>
  <c r="K115" i="10" s="1"/>
  <c r="B116" i="10"/>
  <c r="D115" i="10" l="1"/>
  <c r="I115" i="10" s="1"/>
  <c r="F115" i="10"/>
  <c r="G115" i="10" s="1"/>
  <c r="H115" i="10" s="1"/>
  <c r="C116" i="10"/>
  <c r="B117" i="10"/>
  <c r="E116" i="10"/>
  <c r="K116" i="10" s="1"/>
  <c r="D116" i="10" l="1"/>
  <c r="I116" i="10" s="1"/>
  <c r="F116" i="10"/>
  <c r="G116" i="10" s="1"/>
  <c r="H116" i="10" s="1"/>
  <c r="B118" i="10"/>
  <c r="E117" i="10"/>
  <c r="K117" i="10" s="1"/>
  <c r="C117" i="10"/>
  <c r="F117" i="10" l="1"/>
  <c r="G117" i="10" s="1"/>
  <c r="H117" i="10" s="1"/>
  <c r="D117" i="10"/>
  <c r="I117" i="10" s="1"/>
  <c r="B119" i="10"/>
  <c r="E118" i="10"/>
  <c r="K118" i="10" s="1"/>
  <c r="C118" i="10"/>
  <c r="E119" i="10" l="1"/>
  <c r="K119" i="10" s="1"/>
  <c r="C119" i="10"/>
  <c r="B120" i="10"/>
  <c r="D118" i="10"/>
  <c r="I118" i="10" s="1"/>
  <c r="F118" i="10"/>
  <c r="G118" i="10" s="1"/>
  <c r="H118" i="10" s="1"/>
  <c r="D119" i="10" l="1"/>
  <c r="I119" i="10" s="1"/>
  <c r="F119" i="10"/>
  <c r="G119" i="10" s="1"/>
  <c r="H119" i="10" s="1"/>
  <c r="E120" i="10"/>
  <c r="K120" i="10" s="1"/>
  <c r="C120" i="10"/>
  <c r="B121" i="10"/>
  <c r="B122" i="10" l="1"/>
  <c r="E121" i="10"/>
  <c r="K121" i="10" s="1"/>
  <c r="C121" i="10"/>
  <c r="D120" i="10"/>
  <c r="I120" i="10" s="1"/>
  <c r="F120" i="10"/>
  <c r="G120" i="10" s="1"/>
  <c r="H120" i="10" s="1"/>
  <c r="D121" i="10" l="1"/>
  <c r="I121" i="10" s="1"/>
  <c r="F121" i="10"/>
  <c r="G121" i="10" s="1"/>
  <c r="H121" i="10" s="1"/>
  <c r="B123" i="10"/>
  <c r="E122" i="10"/>
  <c r="K122" i="10" s="1"/>
  <c r="C122" i="10"/>
  <c r="D122" i="10" l="1"/>
  <c r="I122" i="10" s="1"/>
  <c r="F122" i="10"/>
  <c r="G122" i="10" s="1"/>
  <c r="H122" i="10" s="1"/>
  <c r="B124" i="10"/>
  <c r="C123" i="10"/>
  <c r="E123" i="10"/>
  <c r="K123" i="10" s="1"/>
  <c r="F123" i="10" l="1"/>
  <c r="G123" i="10" s="1"/>
  <c r="H123" i="10" s="1"/>
  <c r="D123" i="10"/>
  <c r="I123" i="10" s="1"/>
  <c r="C124" i="10"/>
  <c r="B125" i="10"/>
  <c r="E124" i="10"/>
  <c r="K124" i="10" s="1"/>
  <c r="D124" i="10" l="1"/>
  <c r="I124" i="10" s="1"/>
  <c r="F124" i="10"/>
  <c r="G124" i="10" s="1"/>
  <c r="H124" i="10" s="1"/>
  <c r="C125" i="10"/>
  <c r="B126" i="10"/>
  <c r="E125" i="10"/>
  <c r="K125" i="10" s="1"/>
  <c r="F125" i="10" l="1"/>
  <c r="G125" i="10" s="1"/>
  <c r="H125" i="10" s="1"/>
  <c r="D125" i="10"/>
  <c r="I125" i="10" s="1"/>
  <c r="E126" i="10"/>
  <c r="K126" i="10" s="1"/>
  <c r="C126" i="10"/>
  <c r="B127" i="10"/>
  <c r="B128" i="10" l="1"/>
  <c r="E127" i="10"/>
  <c r="K127" i="10" s="1"/>
  <c r="C127" i="10"/>
  <c r="D126" i="10"/>
  <c r="I126" i="10" s="1"/>
  <c r="F126" i="10"/>
  <c r="G126" i="10" s="1"/>
  <c r="H126" i="10" s="1"/>
  <c r="F127" i="10" l="1"/>
  <c r="G127" i="10" s="1"/>
  <c r="H127" i="10" s="1"/>
  <c r="D127" i="10"/>
  <c r="I127" i="10" s="1"/>
  <c r="C128" i="10"/>
  <c r="B129" i="10"/>
  <c r="E128" i="10"/>
  <c r="K128" i="10" s="1"/>
  <c r="D128" i="10" l="1"/>
  <c r="I128" i="10" s="1"/>
  <c r="F128" i="10"/>
  <c r="G128" i="10" s="1"/>
  <c r="H128" i="10" s="1"/>
  <c r="C129" i="10"/>
  <c r="B130" i="10"/>
  <c r="E129" i="10"/>
  <c r="K129" i="10" s="1"/>
  <c r="F129" i="10" l="1"/>
  <c r="G129" i="10" s="1"/>
  <c r="H129" i="10" s="1"/>
  <c r="D129" i="10"/>
  <c r="I129" i="10" s="1"/>
  <c r="B131" i="10"/>
  <c r="E130" i="10"/>
  <c r="K130" i="10" s="1"/>
  <c r="C130" i="10"/>
  <c r="C131" i="10" l="1"/>
  <c r="B132" i="10"/>
  <c r="E131" i="10"/>
  <c r="K131" i="10" s="1"/>
  <c r="D130" i="10"/>
  <c r="I130" i="10" s="1"/>
  <c r="F130" i="10"/>
  <c r="G130" i="10" s="1"/>
  <c r="H130" i="10" s="1"/>
  <c r="C132" i="10" l="1"/>
  <c r="E132" i="10"/>
  <c r="K132" i="10" s="1"/>
  <c r="B133" i="10"/>
  <c r="D131" i="10"/>
  <c r="I131" i="10" s="1"/>
  <c r="F131" i="10"/>
  <c r="G131" i="10" s="1"/>
  <c r="H131" i="10" s="1"/>
  <c r="D132" i="10" l="1"/>
  <c r="I132" i="10" s="1"/>
  <c r="F132" i="10"/>
  <c r="G132" i="10" s="1"/>
  <c r="H132" i="10" s="1"/>
  <c r="B134" i="10"/>
  <c r="E133" i="10"/>
  <c r="K133" i="10" s="1"/>
  <c r="C133" i="10"/>
  <c r="F133" i="10" l="1"/>
  <c r="G133" i="10" s="1"/>
  <c r="H133" i="10" s="1"/>
  <c r="D133" i="10"/>
  <c r="I133" i="10" s="1"/>
  <c r="B135" i="10"/>
  <c r="E134" i="10"/>
  <c r="K134" i="10" s="1"/>
  <c r="C134" i="10"/>
  <c r="C135" i="10" l="1"/>
  <c r="B136" i="10"/>
  <c r="E135" i="10"/>
  <c r="K135" i="10" s="1"/>
  <c r="D134" i="10"/>
  <c r="I134" i="10" s="1"/>
  <c r="F134" i="10"/>
  <c r="G134" i="10" s="1"/>
  <c r="H134" i="10" s="1"/>
  <c r="D135" i="10" l="1"/>
  <c r="I135" i="10" s="1"/>
  <c r="F135" i="10"/>
  <c r="G135" i="10" s="1"/>
  <c r="H135" i="10" s="1"/>
  <c r="E136" i="10"/>
  <c r="K136" i="10" s="1"/>
  <c r="C136" i="10"/>
  <c r="B137" i="10"/>
  <c r="D136" i="10" l="1"/>
  <c r="I136" i="10" s="1"/>
  <c r="F136" i="10"/>
  <c r="G136" i="10" s="1"/>
  <c r="H136" i="10" s="1"/>
  <c r="B138" i="10"/>
  <c r="E137" i="10"/>
  <c r="K137" i="10" s="1"/>
  <c r="C137" i="10"/>
  <c r="D137" i="10" l="1"/>
  <c r="I137" i="10" s="1"/>
  <c r="F137" i="10"/>
  <c r="G137" i="10" s="1"/>
  <c r="H137" i="10" s="1"/>
  <c r="B139" i="10"/>
  <c r="E138" i="10"/>
  <c r="K138" i="10" s="1"/>
  <c r="C138" i="10"/>
  <c r="D138" i="10" l="1"/>
  <c r="I138" i="10" s="1"/>
  <c r="F138" i="10"/>
  <c r="G138" i="10" s="1"/>
  <c r="H138" i="10" s="1"/>
  <c r="B140" i="10"/>
  <c r="C139" i="10"/>
  <c r="E139" i="10"/>
  <c r="K139" i="10" s="1"/>
  <c r="F139" i="10" l="1"/>
  <c r="G139" i="10" s="1"/>
  <c r="H139" i="10" s="1"/>
  <c r="D139" i="10"/>
  <c r="I139" i="10" s="1"/>
  <c r="B141" i="10"/>
  <c r="E140" i="10"/>
  <c r="K140" i="10" s="1"/>
  <c r="C140" i="10"/>
  <c r="D140" i="10" l="1"/>
  <c r="I140" i="10" s="1"/>
  <c r="F140" i="10"/>
  <c r="G140" i="10" s="1"/>
  <c r="H140" i="10" s="1"/>
  <c r="C141" i="10"/>
  <c r="B142" i="10"/>
  <c r="E141" i="10"/>
  <c r="K141" i="10" s="1"/>
  <c r="D141" i="10" l="1"/>
  <c r="I141" i="10" s="1"/>
  <c r="F141" i="10"/>
  <c r="G141" i="10" s="1"/>
  <c r="H141" i="10" s="1"/>
  <c r="E142" i="10"/>
  <c r="K142" i="10" s="1"/>
  <c r="C142" i="10"/>
  <c r="B143" i="10"/>
  <c r="B144" i="10" l="1"/>
  <c r="E143" i="10"/>
  <c r="K143" i="10" s="1"/>
  <c r="C143" i="10"/>
  <c r="D142" i="10"/>
  <c r="I142" i="10" s="1"/>
  <c r="F142" i="10"/>
  <c r="G142" i="10" s="1"/>
  <c r="H142" i="10" s="1"/>
  <c r="F143" i="10" l="1"/>
  <c r="G143" i="10" s="1"/>
  <c r="H143" i="10" s="1"/>
  <c r="D143" i="10"/>
  <c r="I143" i="10" s="1"/>
  <c r="C144" i="10"/>
  <c r="B145" i="10"/>
  <c r="E144" i="10"/>
  <c r="K144" i="10" s="1"/>
  <c r="D144" i="10" l="1"/>
  <c r="I144" i="10" s="1"/>
  <c r="F144" i="10"/>
  <c r="G144" i="10" s="1"/>
  <c r="H144" i="10" s="1"/>
  <c r="C145" i="10"/>
  <c r="B146" i="10"/>
  <c r="E145" i="10"/>
  <c r="K145" i="10" s="1"/>
  <c r="B147" i="10" l="1"/>
  <c r="E146" i="10"/>
  <c r="K146" i="10" s="1"/>
  <c r="C146" i="10"/>
  <c r="D145" i="10"/>
  <c r="I145" i="10" s="1"/>
  <c r="F145" i="10"/>
  <c r="G145" i="10" s="1"/>
  <c r="H145" i="10" s="1"/>
  <c r="C147" i="10" l="1"/>
  <c r="B148" i="10"/>
  <c r="E147" i="10"/>
  <c r="K147" i="10" s="1"/>
  <c r="D146" i="10"/>
  <c r="I146" i="10" s="1"/>
  <c r="F146" i="10"/>
  <c r="G146" i="10" s="1"/>
  <c r="H146" i="10" s="1"/>
  <c r="C148" i="10" l="1"/>
  <c r="E148" i="10"/>
  <c r="K148" i="10" s="1"/>
  <c r="B149" i="10"/>
  <c r="D147" i="10"/>
  <c r="I147" i="10" s="1"/>
  <c r="F147" i="10"/>
  <c r="G147" i="10" s="1"/>
  <c r="H147" i="10" s="1"/>
  <c r="B150" i="10" l="1"/>
  <c r="E149" i="10"/>
  <c r="K149" i="10" s="1"/>
  <c r="C149" i="10"/>
  <c r="D148" i="10"/>
  <c r="I148" i="10" s="1"/>
  <c r="F148" i="10"/>
  <c r="G148" i="10" s="1"/>
  <c r="H148" i="10" s="1"/>
  <c r="B151" i="10" l="1"/>
  <c r="E150" i="10"/>
  <c r="K150" i="10" s="1"/>
  <c r="C150" i="10"/>
  <c r="F149" i="10"/>
  <c r="G149" i="10" s="1"/>
  <c r="H149" i="10" s="1"/>
  <c r="D149" i="10"/>
  <c r="I149" i="10" s="1"/>
  <c r="D150" i="10" l="1"/>
  <c r="I150" i="10" s="1"/>
  <c r="F150" i="10"/>
  <c r="G150" i="10" s="1"/>
  <c r="H150" i="10" s="1"/>
  <c r="C151" i="10"/>
  <c r="B152" i="10"/>
  <c r="E151" i="10"/>
  <c r="K151" i="10" s="1"/>
  <c r="D151" i="10" l="1"/>
  <c r="I151" i="10" s="1"/>
  <c r="F151" i="10"/>
  <c r="G151" i="10" s="1"/>
  <c r="H151" i="10" s="1"/>
  <c r="E152" i="10"/>
  <c r="K152" i="10" s="1"/>
  <c r="C152" i="10"/>
  <c r="B153" i="10"/>
  <c r="D152" i="10" l="1"/>
  <c r="I152" i="10" s="1"/>
  <c r="F152" i="10"/>
  <c r="G152" i="10" s="1"/>
  <c r="H152" i="10" s="1"/>
  <c r="B154" i="10"/>
  <c r="E153" i="10"/>
  <c r="K153" i="10" s="1"/>
  <c r="C153" i="10"/>
  <c r="B155" i="10" l="1"/>
  <c r="E154" i="10"/>
  <c r="K154" i="10" s="1"/>
  <c r="C154" i="10"/>
  <c r="D153" i="10"/>
  <c r="I153" i="10" s="1"/>
  <c r="F153" i="10"/>
  <c r="G153" i="10" s="1"/>
  <c r="H153" i="10" s="1"/>
  <c r="D154" i="10" l="1"/>
  <c r="I154" i="10" s="1"/>
  <c r="F154" i="10"/>
  <c r="G154" i="10" s="1"/>
  <c r="H154" i="10" s="1"/>
  <c r="B156" i="10"/>
  <c r="C155" i="10"/>
  <c r="E155" i="10"/>
  <c r="K155" i="10" s="1"/>
  <c r="F155" i="10" l="1"/>
  <c r="G155" i="10" s="1"/>
  <c r="H155" i="10" s="1"/>
  <c r="D155" i="10"/>
  <c r="I155" i="10" s="1"/>
  <c r="B157" i="10"/>
  <c r="E156" i="10"/>
  <c r="K156" i="10" s="1"/>
  <c r="C156" i="10"/>
  <c r="D156" i="10" l="1"/>
  <c r="I156" i="10" s="1"/>
  <c r="F156" i="10"/>
  <c r="G156" i="10" s="1"/>
  <c r="H156" i="10" s="1"/>
  <c r="C157" i="10"/>
  <c r="B158" i="10"/>
  <c r="E157" i="10"/>
  <c r="K157" i="10" s="1"/>
  <c r="E158" i="10" l="1"/>
  <c r="K158" i="10" s="1"/>
  <c r="C158" i="10"/>
  <c r="B159" i="10"/>
  <c r="D157" i="10"/>
  <c r="I157" i="10" s="1"/>
  <c r="F157" i="10"/>
  <c r="G157" i="10" s="1"/>
  <c r="H157" i="10" s="1"/>
  <c r="B160" i="10" l="1"/>
  <c r="E159" i="10"/>
  <c r="K159" i="10" s="1"/>
  <c r="C159" i="10"/>
  <c r="D158" i="10"/>
  <c r="I158" i="10" s="1"/>
  <c r="F158" i="10"/>
  <c r="G158" i="10" s="1"/>
  <c r="H158" i="10" s="1"/>
  <c r="F159" i="10" l="1"/>
  <c r="G159" i="10" s="1"/>
  <c r="H159" i="10" s="1"/>
  <c r="D159" i="10"/>
  <c r="I159" i="10" s="1"/>
  <c r="C160" i="10"/>
  <c r="B161" i="10"/>
  <c r="E160" i="10"/>
  <c r="K160" i="10" s="1"/>
  <c r="D160" i="10" l="1"/>
  <c r="I160" i="10" s="1"/>
  <c r="F160" i="10"/>
  <c r="G160" i="10" s="1"/>
  <c r="H160" i="10" s="1"/>
  <c r="C161" i="10"/>
  <c r="B162" i="10"/>
  <c r="E161" i="10"/>
  <c r="K161" i="10" s="1"/>
  <c r="D161" i="10" l="1"/>
  <c r="I161" i="10" s="1"/>
  <c r="F161" i="10"/>
  <c r="G161" i="10" s="1"/>
  <c r="H161" i="10" s="1"/>
  <c r="B163" i="10"/>
  <c r="E162" i="10"/>
  <c r="K162" i="10" s="1"/>
  <c r="C162" i="10"/>
  <c r="D162" i="10" l="1"/>
  <c r="I162" i="10" s="1"/>
  <c r="F162" i="10"/>
  <c r="G162" i="10" s="1"/>
  <c r="H162" i="10" s="1"/>
  <c r="C163" i="10"/>
  <c r="B164" i="10"/>
  <c r="E163" i="10"/>
  <c r="K163" i="10" s="1"/>
  <c r="D163" i="10" l="1"/>
  <c r="I163" i="10" s="1"/>
  <c r="F163" i="10"/>
  <c r="G163" i="10" s="1"/>
  <c r="H163" i="10" s="1"/>
  <c r="C164" i="10"/>
  <c r="B165" i="10"/>
  <c r="E164" i="10"/>
  <c r="K164" i="10" s="1"/>
  <c r="D164" i="10" l="1"/>
  <c r="I164" i="10" s="1"/>
  <c r="F164" i="10"/>
  <c r="G164" i="10" s="1"/>
  <c r="H164" i="10" s="1"/>
  <c r="B166" i="10"/>
  <c r="E165" i="10"/>
  <c r="K165" i="10" s="1"/>
  <c r="C165" i="10"/>
  <c r="E166" i="10" l="1"/>
  <c r="K166" i="10" s="1"/>
  <c r="B167" i="10"/>
  <c r="C166" i="10"/>
  <c r="F165" i="10"/>
  <c r="G165" i="10" s="1"/>
  <c r="H165" i="10" s="1"/>
  <c r="D165" i="10"/>
  <c r="I165" i="10" s="1"/>
  <c r="B168" i="10" l="1"/>
  <c r="C167" i="10"/>
  <c r="E167" i="10"/>
  <c r="K167" i="10" s="1"/>
  <c r="D166" i="10"/>
  <c r="I166" i="10" s="1"/>
  <c r="F166" i="10"/>
  <c r="G166" i="10" s="1"/>
  <c r="H166" i="10" s="1"/>
  <c r="E168" i="10" l="1"/>
  <c r="K168" i="10" s="1"/>
  <c r="C168" i="10"/>
  <c r="B169" i="10"/>
  <c r="F167" i="10"/>
  <c r="G167" i="10" s="1"/>
  <c r="H167" i="10" s="1"/>
  <c r="D167" i="10"/>
  <c r="I167" i="10" s="1"/>
  <c r="D168" i="10" l="1"/>
  <c r="I168" i="10" s="1"/>
  <c r="F168" i="10"/>
  <c r="G168" i="10" s="1"/>
  <c r="H168" i="10" s="1"/>
  <c r="B170" i="10"/>
  <c r="E169" i="10"/>
  <c r="C169" i="10"/>
  <c r="K169" i="10" l="1"/>
  <c r="E170" i="10"/>
  <c r="K170" i="10" s="1"/>
  <c r="C170" i="10"/>
  <c r="B171" i="10"/>
  <c r="F169" i="10"/>
  <c r="G169" i="10" s="1"/>
  <c r="H169" i="10" s="1"/>
  <c r="D169" i="10"/>
  <c r="I169" i="10" s="1"/>
  <c r="D170" i="10" l="1"/>
  <c r="I170" i="10" s="1"/>
  <c r="F170" i="10"/>
  <c r="G170" i="10" s="1"/>
  <c r="H170" i="10" s="1"/>
  <c r="B172" i="10"/>
  <c r="E171" i="10"/>
  <c r="K171" i="10" s="1"/>
  <c r="C171" i="10"/>
  <c r="E172" i="10" l="1"/>
  <c r="K172" i="10" s="1"/>
  <c r="C172" i="10"/>
  <c r="B173" i="10"/>
  <c r="F171" i="10"/>
  <c r="G171" i="10" s="1"/>
  <c r="H171" i="10" s="1"/>
  <c r="D171" i="10"/>
  <c r="I171" i="10" s="1"/>
  <c r="D172" i="10" l="1"/>
  <c r="I172" i="10" s="1"/>
  <c r="F172" i="10"/>
  <c r="G172" i="10" s="1"/>
  <c r="H172" i="10" s="1"/>
  <c r="B174" i="10"/>
  <c r="E173" i="10"/>
  <c r="K173" i="10" s="1"/>
  <c r="C173" i="10"/>
  <c r="B175" i="10" l="1"/>
  <c r="E174" i="10"/>
  <c r="K174" i="10" s="1"/>
  <c r="C174" i="10"/>
  <c r="F173" i="10"/>
  <c r="G173" i="10" s="1"/>
  <c r="H173" i="10" s="1"/>
  <c r="D173" i="10"/>
  <c r="I173" i="10" s="1"/>
  <c r="D174" i="10" l="1"/>
  <c r="I174" i="10" s="1"/>
  <c r="F174" i="10"/>
  <c r="G174" i="10" s="1"/>
  <c r="H174" i="10" s="1"/>
  <c r="B176" i="10"/>
  <c r="E175" i="10"/>
  <c r="K175" i="10" s="1"/>
  <c r="C175" i="10"/>
  <c r="B177" i="10" l="1"/>
  <c r="E176" i="10"/>
  <c r="K176" i="10" s="1"/>
  <c r="C176" i="10"/>
  <c r="D175" i="10"/>
  <c r="I175" i="10" s="1"/>
  <c r="F175" i="10"/>
  <c r="G175" i="10" s="1"/>
  <c r="H175" i="10" s="1"/>
  <c r="D176" i="10" l="1"/>
  <c r="I176" i="10" s="1"/>
  <c r="F176" i="10"/>
  <c r="G176" i="10" s="1"/>
  <c r="H176" i="10" s="1"/>
  <c r="B178" i="10"/>
  <c r="E177" i="10"/>
  <c r="K177" i="10" s="1"/>
  <c r="C177" i="10"/>
  <c r="D177" i="10" l="1"/>
  <c r="I177" i="10" s="1"/>
  <c r="F177" i="10"/>
  <c r="G177" i="10" s="1"/>
  <c r="H177" i="10" s="1"/>
  <c r="E178" i="10"/>
  <c r="K178" i="10" s="1"/>
  <c r="C178" i="10"/>
  <c r="B179" i="10"/>
  <c r="C179" i="10" l="1"/>
  <c r="E179" i="10"/>
  <c r="K179" i="10" s="1"/>
  <c r="B180" i="10"/>
  <c r="F178" i="10"/>
  <c r="G178" i="10" s="1"/>
  <c r="H178" i="10" s="1"/>
  <c r="D178" i="10"/>
  <c r="I178" i="10" s="1"/>
  <c r="C180" i="10" l="1"/>
  <c r="B181" i="10"/>
  <c r="E180" i="10"/>
  <c r="K180" i="10" s="1"/>
  <c r="D179" i="10"/>
  <c r="I179" i="10" s="1"/>
  <c r="F179" i="10"/>
  <c r="G179" i="10" s="1"/>
  <c r="H179" i="10" s="1"/>
  <c r="B182" i="10" l="1"/>
  <c r="C181" i="10"/>
  <c r="E181" i="10"/>
  <c r="K181" i="10" s="1"/>
  <c r="F180" i="10"/>
  <c r="G180" i="10" s="1"/>
  <c r="H180" i="10" s="1"/>
  <c r="D180" i="10"/>
  <c r="I180" i="10" s="1"/>
  <c r="D181" i="10" l="1"/>
  <c r="I181" i="10" s="1"/>
  <c r="F181" i="10"/>
  <c r="G181" i="10" s="1"/>
  <c r="H181" i="10" s="1"/>
  <c r="B183" i="10"/>
  <c r="E182" i="10"/>
  <c r="K182" i="10" s="1"/>
  <c r="C182" i="10"/>
  <c r="C183" i="10" l="1"/>
  <c r="E183" i="10"/>
  <c r="K183" i="10" s="1"/>
  <c r="B184" i="10"/>
  <c r="F182" i="10"/>
  <c r="G182" i="10" s="1"/>
  <c r="H182" i="10" s="1"/>
  <c r="D182" i="10"/>
  <c r="I182" i="10" s="1"/>
  <c r="C184" i="10" l="1"/>
  <c r="E184" i="10"/>
  <c r="K184" i="10" s="1"/>
  <c r="B185" i="10"/>
  <c r="D183" i="10"/>
  <c r="I183" i="10" s="1"/>
  <c r="F183" i="10"/>
  <c r="G183" i="10" s="1"/>
  <c r="H183" i="10" s="1"/>
  <c r="B186" i="10" l="1"/>
  <c r="E185" i="10"/>
  <c r="K185" i="10" s="1"/>
  <c r="C185" i="10"/>
  <c r="F184" i="10"/>
  <c r="G184" i="10" s="1"/>
  <c r="H184" i="10" s="1"/>
  <c r="D184" i="10"/>
  <c r="I184" i="10" s="1"/>
  <c r="B187" i="10" l="1"/>
  <c r="E186" i="10"/>
  <c r="K186" i="10" s="1"/>
  <c r="C186" i="10"/>
  <c r="D185" i="10"/>
  <c r="I185" i="10" s="1"/>
  <c r="F185" i="10"/>
  <c r="G185" i="10" s="1"/>
  <c r="H185" i="10" s="1"/>
  <c r="B188" i="10" l="1"/>
  <c r="C187" i="10"/>
  <c r="E187" i="10"/>
  <c r="K187" i="10" s="1"/>
  <c r="D186" i="10"/>
  <c r="I186" i="10" s="1"/>
  <c r="F186" i="10"/>
  <c r="G186" i="10" s="1"/>
  <c r="H186" i="10" s="1"/>
  <c r="E188" i="10" l="1"/>
  <c r="K188" i="10" s="1"/>
  <c r="C188" i="10"/>
  <c r="B189" i="10"/>
  <c r="D187" i="10"/>
  <c r="I187" i="10" s="1"/>
  <c r="F187" i="10"/>
  <c r="G187" i="10" s="1"/>
  <c r="H187" i="10" s="1"/>
  <c r="D188" i="10" l="1"/>
  <c r="I188" i="10" s="1"/>
  <c r="F188" i="10"/>
  <c r="G188" i="10" s="1"/>
  <c r="H188" i="10" s="1"/>
  <c r="E189" i="10"/>
  <c r="K189" i="10" s="1"/>
  <c r="B190" i="10"/>
  <c r="C189" i="10"/>
  <c r="B191" i="10" l="1"/>
  <c r="E190" i="10"/>
  <c r="K190" i="10" s="1"/>
  <c r="C190" i="10"/>
  <c r="F189" i="10"/>
  <c r="G189" i="10" s="1"/>
  <c r="H189" i="10" s="1"/>
  <c r="D189" i="10"/>
  <c r="I189" i="10" s="1"/>
  <c r="D190" i="10" l="1"/>
  <c r="I190" i="10" s="1"/>
  <c r="F190" i="10"/>
  <c r="G190" i="10" s="1"/>
  <c r="H190" i="10" s="1"/>
  <c r="E191" i="10"/>
  <c r="K191" i="10" s="1"/>
  <c r="C191" i="10"/>
  <c r="B192" i="10"/>
  <c r="B193" i="10" l="1"/>
  <c r="C192" i="10"/>
  <c r="E192" i="10"/>
  <c r="K192" i="10" s="1"/>
  <c r="F191" i="10"/>
  <c r="G191" i="10" s="1"/>
  <c r="H191" i="10" s="1"/>
  <c r="D191" i="10"/>
  <c r="I191" i="10" s="1"/>
  <c r="B194" i="10" l="1"/>
  <c r="E193" i="10"/>
  <c r="K193" i="10" s="1"/>
  <c r="C193" i="10"/>
  <c r="D192" i="10"/>
  <c r="I192" i="10" s="1"/>
  <c r="F192" i="10"/>
  <c r="G192" i="10" s="1"/>
  <c r="H192" i="10" s="1"/>
  <c r="D193" i="10" l="1"/>
  <c r="I193" i="10" s="1"/>
  <c r="F193" i="10"/>
  <c r="G193" i="10" s="1"/>
  <c r="H193" i="10" s="1"/>
  <c r="B195" i="10"/>
  <c r="C194" i="10"/>
  <c r="E194" i="10"/>
  <c r="K194" i="10" s="1"/>
  <c r="D194" i="10" l="1"/>
  <c r="I194" i="10" s="1"/>
  <c r="F194" i="10"/>
  <c r="G194" i="10" s="1"/>
  <c r="H194" i="10" s="1"/>
  <c r="C195" i="10"/>
  <c r="E195" i="10"/>
  <c r="K195" i="10" s="1"/>
  <c r="B196" i="10"/>
  <c r="E196" i="10" l="1"/>
  <c r="K196" i="10" s="1"/>
  <c r="C196" i="10"/>
  <c r="B197" i="10"/>
  <c r="F195" i="10"/>
  <c r="G195" i="10" s="1"/>
  <c r="H195" i="10" s="1"/>
  <c r="D195" i="10"/>
  <c r="I195" i="10" s="1"/>
  <c r="C197" i="10" l="1"/>
  <c r="B198" i="10"/>
  <c r="E197" i="10"/>
  <c r="K197" i="10" s="1"/>
  <c r="D196" i="10"/>
  <c r="I196" i="10" s="1"/>
  <c r="F196" i="10"/>
  <c r="G196" i="10" s="1"/>
  <c r="H196" i="10" s="1"/>
  <c r="F197" i="10" l="1"/>
  <c r="G197" i="10" s="1"/>
  <c r="H197" i="10" s="1"/>
  <c r="D197" i="10"/>
  <c r="I197" i="10" s="1"/>
  <c r="E198" i="10"/>
  <c r="K198" i="10" s="1"/>
  <c r="B199" i="10"/>
  <c r="C198" i="10"/>
  <c r="C199" i="10" l="1"/>
  <c r="E199" i="10"/>
  <c r="K199" i="10" s="1"/>
  <c r="B200" i="10"/>
  <c r="D198" i="10"/>
  <c r="I198" i="10" s="1"/>
  <c r="F198" i="10"/>
  <c r="G198" i="10" s="1"/>
  <c r="H198" i="10" s="1"/>
  <c r="C200" i="10" l="1"/>
  <c r="E200" i="10"/>
  <c r="K200" i="10" s="1"/>
  <c r="B201" i="10"/>
  <c r="F199" i="10"/>
  <c r="G199" i="10" s="1"/>
  <c r="H199" i="10" s="1"/>
  <c r="D199" i="10"/>
  <c r="I199" i="10" s="1"/>
  <c r="D200" i="10" l="1"/>
  <c r="I200" i="10" s="1"/>
  <c r="F200" i="10"/>
  <c r="G200" i="10" s="1"/>
  <c r="H200" i="10" s="1"/>
  <c r="C201" i="10"/>
  <c r="B202" i="10"/>
  <c r="E201" i="10"/>
  <c r="K201" i="10" s="1"/>
  <c r="C202" i="10" l="1"/>
  <c r="E202" i="10"/>
  <c r="K202" i="10" s="1"/>
  <c r="B203" i="10"/>
  <c r="D201" i="10"/>
  <c r="I201" i="10" s="1"/>
  <c r="F201" i="10"/>
  <c r="G201" i="10" s="1"/>
  <c r="H201" i="10" s="1"/>
  <c r="E203" i="10" l="1"/>
  <c r="K203" i="10" s="1"/>
  <c r="C203" i="10"/>
  <c r="B204" i="10"/>
  <c r="D202" i="10"/>
  <c r="I202" i="10" s="1"/>
  <c r="F202" i="10"/>
  <c r="G202" i="10" s="1"/>
  <c r="H202" i="10" s="1"/>
  <c r="D203" i="10" l="1"/>
  <c r="I203" i="10" s="1"/>
  <c r="F203" i="10"/>
  <c r="G203" i="10" s="1"/>
  <c r="H203" i="10" s="1"/>
  <c r="B205" i="10"/>
  <c r="C204" i="10"/>
  <c r="E204" i="10"/>
  <c r="K204" i="10" s="1"/>
  <c r="B206" i="10" l="1"/>
  <c r="C205" i="10"/>
  <c r="E205" i="10"/>
  <c r="K205" i="10" s="1"/>
  <c r="D204" i="10"/>
  <c r="I204" i="10" s="1"/>
  <c r="F204" i="10"/>
  <c r="G204" i="10" s="1"/>
  <c r="H204" i="10" s="1"/>
  <c r="D205" i="10" l="1"/>
  <c r="I205" i="10" s="1"/>
  <c r="F205" i="10"/>
  <c r="G205" i="10" s="1"/>
  <c r="H205" i="10" s="1"/>
  <c r="B207" i="10"/>
  <c r="E206" i="10"/>
  <c r="K206" i="10" s="1"/>
  <c r="C206" i="10"/>
  <c r="D206" i="10" l="1"/>
  <c r="I206" i="10" s="1"/>
  <c r="F206" i="10"/>
  <c r="G206" i="10" s="1"/>
  <c r="H206" i="10" s="1"/>
  <c r="B208" i="10"/>
  <c r="E207" i="10"/>
  <c r="K207" i="10" s="1"/>
  <c r="C207" i="10"/>
  <c r="D207" i="10" l="1"/>
  <c r="I207" i="10" s="1"/>
  <c r="F207" i="10"/>
  <c r="G207" i="10" s="1"/>
  <c r="H207" i="10" s="1"/>
  <c r="E208" i="10"/>
  <c r="K208" i="10" s="1"/>
  <c r="C208" i="10"/>
  <c r="B209" i="10"/>
  <c r="D208" i="10" l="1"/>
  <c r="I208" i="10" s="1"/>
  <c r="F208" i="10"/>
  <c r="G208" i="10" s="1"/>
  <c r="H208" i="10" s="1"/>
  <c r="B210" i="10"/>
  <c r="E209" i="10"/>
  <c r="K209" i="10" s="1"/>
  <c r="C209" i="10"/>
  <c r="F209" i="10" l="1"/>
  <c r="G209" i="10" s="1"/>
  <c r="H209" i="10" s="1"/>
  <c r="D209" i="10"/>
  <c r="I209" i="10" s="1"/>
  <c r="E210" i="10"/>
  <c r="K210" i="10" s="1"/>
  <c r="C210" i="10"/>
  <c r="B211" i="10"/>
  <c r="D210" i="10" l="1"/>
  <c r="I210" i="10" s="1"/>
  <c r="F210" i="10"/>
  <c r="G210" i="10" s="1"/>
  <c r="H210" i="10" s="1"/>
  <c r="E211" i="10"/>
  <c r="K211" i="10" s="1"/>
  <c r="B212" i="10"/>
  <c r="C211" i="10"/>
  <c r="B213" i="10" l="1"/>
  <c r="C212" i="10"/>
  <c r="E212" i="10"/>
  <c r="K212" i="10" s="1"/>
  <c r="D211" i="10"/>
  <c r="I211" i="10" s="1"/>
  <c r="F211" i="10"/>
  <c r="G211" i="10" s="1"/>
  <c r="H211" i="10" s="1"/>
  <c r="D212" i="10" l="1"/>
  <c r="I212" i="10" s="1"/>
  <c r="F212" i="10"/>
  <c r="G212" i="10" s="1"/>
  <c r="H212" i="10" s="1"/>
  <c r="C213" i="10"/>
  <c r="E213" i="10"/>
  <c r="K213" i="10" s="1"/>
  <c r="B214" i="10"/>
  <c r="B215" i="10" l="1"/>
  <c r="C214" i="10"/>
  <c r="E214" i="10"/>
  <c r="K214" i="10" s="1"/>
  <c r="F213" i="10"/>
  <c r="G213" i="10" s="1"/>
  <c r="H213" i="10" s="1"/>
  <c r="D213" i="10"/>
  <c r="I213" i="10" s="1"/>
  <c r="D214" i="10" l="1"/>
  <c r="I214" i="10" s="1"/>
  <c r="F214" i="10"/>
  <c r="G214" i="10" s="1"/>
  <c r="H214" i="10" s="1"/>
  <c r="E215" i="10"/>
  <c r="K215" i="10" s="1"/>
  <c r="C215" i="10"/>
  <c r="B216" i="10"/>
  <c r="C216" i="10" l="1"/>
  <c r="B217" i="10"/>
  <c r="E216" i="10"/>
  <c r="K216" i="10" s="1"/>
  <c r="F215" i="10"/>
  <c r="G215" i="10" s="1"/>
  <c r="H215" i="10" s="1"/>
  <c r="D215" i="10"/>
  <c r="I215" i="10" s="1"/>
  <c r="E217" i="10" l="1"/>
  <c r="K217" i="10" s="1"/>
  <c r="B218" i="10"/>
  <c r="C217" i="10"/>
  <c r="D216" i="10"/>
  <c r="I216" i="10" s="1"/>
  <c r="F216" i="10"/>
  <c r="G216" i="10" s="1"/>
  <c r="H216" i="10" s="1"/>
  <c r="F217" i="10" l="1"/>
  <c r="G217" i="10" s="1"/>
  <c r="H217" i="10" s="1"/>
  <c r="D217" i="10"/>
  <c r="I217" i="10" s="1"/>
  <c r="E218" i="10"/>
  <c r="K218" i="10" s="1"/>
  <c r="B219" i="10"/>
  <c r="C218" i="10"/>
  <c r="B220" i="10" l="1"/>
  <c r="C219" i="10"/>
  <c r="E219" i="10"/>
  <c r="K219" i="10" s="1"/>
  <c r="D218" i="10"/>
  <c r="I218" i="10" s="1"/>
  <c r="F218" i="10"/>
  <c r="G218" i="10" s="1"/>
  <c r="H218" i="10" s="1"/>
  <c r="D219" i="10" l="1"/>
  <c r="I219" i="10" s="1"/>
  <c r="F219" i="10"/>
  <c r="G219" i="10" s="1"/>
  <c r="H219" i="10" s="1"/>
  <c r="E220" i="10"/>
  <c r="K220" i="10" s="1"/>
  <c r="B221" i="10"/>
  <c r="C220" i="10"/>
  <c r="C221" i="10" l="1"/>
  <c r="B222" i="10"/>
  <c r="E221" i="10"/>
  <c r="K221" i="10" s="1"/>
  <c r="D220" i="10"/>
  <c r="I220" i="10" s="1"/>
  <c r="F220" i="10"/>
  <c r="G220" i="10" s="1"/>
  <c r="H220" i="10" s="1"/>
  <c r="D221" i="10" l="1"/>
  <c r="I221" i="10" s="1"/>
  <c r="F221" i="10"/>
  <c r="G221" i="10" s="1"/>
  <c r="H221" i="10" s="1"/>
  <c r="B223" i="10"/>
  <c r="E222" i="10"/>
  <c r="K222" i="10" s="1"/>
  <c r="C222" i="10"/>
  <c r="E223" i="10" l="1"/>
  <c r="K223" i="10" s="1"/>
  <c r="B224" i="10"/>
  <c r="C223" i="10"/>
  <c r="D222" i="10"/>
  <c r="I222" i="10" s="1"/>
  <c r="F222" i="10"/>
  <c r="G222" i="10" s="1"/>
  <c r="H222" i="10" s="1"/>
  <c r="E224" i="10" l="1"/>
  <c r="K224" i="10" s="1"/>
  <c r="B225" i="10"/>
  <c r="C224" i="10"/>
  <c r="F223" i="10"/>
  <c r="G223" i="10" s="1"/>
  <c r="H223" i="10" s="1"/>
  <c r="D223" i="10"/>
  <c r="I223" i="10" s="1"/>
  <c r="D224" i="10" l="1"/>
  <c r="I224" i="10" s="1"/>
  <c r="F224" i="10"/>
  <c r="G224" i="10" s="1"/>
  <c r="H224" i="10" s="1"/>
  <c r="B226" i="10"/>
  <c r="E225" i="10"/>
  <c r="K225" i="10" s="1"/>
  <c r="C225" i="10"/>
  <c r="B227" i="10" l="1"/>
  <c r="C226" i="10"/>
  <c r="E226" i="10"/>
  <c r="D225" i="10"/>
  <c r="I225" i="10" s="1"/>
  <c r="F225" i="10"/>
  <c r="G225" i="10" s="1"/>
  <c r="H225" i="10" s="1"/>
  <c r="D226" i="10" l="1"/>
  <c r="I226" i="10" s="1"/>
  <c r="F226" i="10"/>
  <c r="G226" i="10" s="1"/>
  <c r="H226" i="10" s="1"/>
  <c r="K226" i="10"/>
  <c r="E9" i="10"/>
  <c r="H7" i="10"/>
  <c r="H5" i="10"/>
  <c r="H8" i="10"/>
  <c r="H6" i="10"/>
  <c r="B228" i="10"/>
  <c r="E227" i="10"/>
  <c r="K227" i="10" s="1"/>
  <c r="C227" i="10"/>
  <c r="D227" i="10" l="1"/>
  <c r="I227" i="10" s="1"/>
  <c r="F227" i="10"/>
  <c r="G227" i="10" s="1"/>
  <c r="H227" i="10" s="1"/>
  <c r="E15" i="10"/>
  <c r="B229" i="10"/>
  <c r="C228" i="10"/>
  <c r="E228" i="10"/>
  <c r="K228" i="10" s="1"/>
  <c r="D228" i="10" l="1"/>
  <c r="I228" i="10" s="1"/>
  <c r="F228" i="10"/>
  <c r="G228" i="10" s="1"/>
  <c r="H228" i="10" s="1"/>
  <c r="C229" i="10"/>
  <c r="E229" i="10"/>
  <c r="K229" i="10" s="1"/>
  <c r="B230" i="10"/>
  <c r="F229" i="10" l="1"/>
  <c r="G229" i="10" s="1"/>
  <c r="H229" i="10" s="1"/>
  <c r="D229" i="10"/>
  <c r="I229" i="10" s="1"/>
  <c r="E230" i="10"/>
  <c r="K230" i="10" s="1"/>
  <c r="B231" i="10"/>
  <c r="C230" i="10"/>
  <c r="D230" i="10" l="1"/>
  <c r="I230" i="10" s="1"/>
  <c r="F230" i="10"/>
  <c r="G230" i="10" s="1"/>
  <c r="H230" i="10" s="1"/>
  <c r="E231" i="10"/>
  <c r="K231" i="10" s="1"/>
  <c r="B232" i="10"/>
  <c r="C231" i="10"/>
  <c r="F231" i="10" l="1"/>
  <c r="G231" i="10" s="1"/>
  <c r="H231" i="10" s="1"/>
  <c r="D231" i="10"/>
  <c r="I231" i="10" s="1"/>
  <c r="C232" i="10"/>
  <c r="E232" i="10"/>
  <c r="K232" i="10" s="1"/>
  <c r="B233" i="10"/>
  <c r="D232" i="10" l="1"/>
  <c r="I232" i="10" s="1"/>
  <c r="F232" i="10"/>
  <c r="G232" i="10" s="1"/>
  <c r="H232" i="10" s="1"/>
  <c r="C233" i="10"/>
  <c r="E233" i="10"/>
  <c r="K233" i="10" s="1"/>
  <c r="B234" i="10"/>
  <c r="F233" i="10" l="1"/>
  <c r="G233" i="10" s="1"/>
  <c r="H233" i="10" s="1"/>
  <c r="D233" i="10"/>
  <c r="I233" i="10" s="1"/>
  <c r="B235" i="10"/>
  <c r="C234" i="10"/>
  <c r="E234" i="10"/>
  <c r="K234" i="10" s="1"/>
  <c r="D234" i="10" l="1"/>
  <c r="I234" i="10" s="1"/>
  <c r="F234" i="10"/>
  <c r="G234" i="10" s="1"/>
  <c r="H234" i="10" s="1"/>
  <c r="B236" i="10"/>
  <c r="C235" i="10"/>
  <c r="E235" i="10"/>
  <c r="K235" i="10" s="1"/>
  <c r="E236" i="10" l="1"/>
  <c r="K236" i="10" s="1"/>
  <c r="C236" i="10"/>
  <c r="B237" i="10"/>
  <c r="D235" i="10"/>
  <c r="I235" i="10" s="1"/>
  <c r="F235" i="10"/>
  <c r="G235" i="10" s="1"/>
  <c r="H235" i="10" s="1"/>
  <c r="D236" i="10" l="1"/>
  <c r="I236" i="10" s="1"/>
  <c r="F236" i="10"/>
  <c r="G236" i="10" s="1"/>
  <c r="H236" i="10" s="1"/>
  <c r="B238" i="10"/>
  <c r="E237" i="10"/>
  <c r="K237" i="10" s="1"/>
  <c r="C237" i="10"/>
  <c r="D237" i="10" l="1"/>
  <c r="I237" i="10" s="1"/>
  <c r="F237" i="10"/>
  <c r="G237" i="10" s="1"/>
  <c r="H237" i="10" s="1"/>
  <c r="B239" i="10"/>
  <c r="E238" i="10"/>
  <c r="K238" i="10" s="1"/>
  <c r="C238" i="10"/>
  <c r="D238" i="10" l="1"/>
  <c r="I238" i="10" s="1"/>
  <c r="F238" i="10"/>
  <c r="G238" i="10" s="1"/>
  <c r="H238" i="10" s="1"/>
  <c r="E239" i="10"/>
  <c r="K239" i="10" s="1"/>
  <c r="C239" i="10"/>
  <c r="B240" i="10"/>
  <c r="F239" i="10" l="1"/>
  <c r="G239" i="10" s="1"/>
  <c r="H239" i="10" s="1"/>
  <c r="D239" i="10"/>
  <c r="I239" i="10" s="1"/>
  <c r="C240" i="10"/>
  <c r="E240" i="10"/>
  <c r="K240" i="10" s="1"/>
  <c r="B241" i="10"/>
  <c r="D240" i="10" l="1"/>
  <c r="I240" i="10" s="1"/>
  <c r="F240" i="10"/>
  <c r="G240" i="10" s="1"/>
  <c r="H240" i="10" s="1"/>
  <c r="C241" i="10"/>
  <c r="B242" i="10"/>
  <c r="E241" i="10"/>
  <c r="K241" i="10" s="1"/>
  <c r="B243" i="10" l="1"/>
  <c r="C242" i="10"/>
  <c r="E242" i="10"/>
  <c r="K242" i="10" s="1"/>
  <c r="F241" i="10"/>
  <c r="G241" i="10" s="1"/>
  <c r="H241" i="10" s="1"/>
  <c r="D241" i="10"/>
  <c r="I241" i="10" s="1"/>
  <c r="D242" i="10" l="1"/>
  <c r="I242" i="10" s="1"/>
  <c r="F242" i="10"/>
  <c r="G242" i="10" s="1"/>
  <c r="H242" i="10" s="1"/>
  <c r="B244" i="10"/>
  <c r="E243" i="10"/>
  <c r="K243" i="10" s="1"/>
  <c r="C243" i="10"/>
  <c r="F243" i="10" l="1"/>
  <c r="G243" i="10" s="1"/>
  <c r="H243" i="10" s="1"/>
  <c r="D243" i="10"/>
  <c r="I243" i="10" s="1"/>
  <c r="C244" i="10"/>
  <c r="E244" i="10"/>
  <c r="K244" i="10" s="1"/>
  <c r="B245" i="10"/>
  <c r="C245" i="10" l="1"/>
  <c r="E245" i="10"/>
  <c r="K245" i="10" s="1"/>
  <c r="B246" i="10"/>
  <c r="D244" i="10"/>
  <c r="I244" i="10" s="1"/>
  <c r="F244" i="10"/>
  <c r="G244" i="10" s="1"/>
  <c r="H244" i="10" s="1"/>
  <c r="F245" i="10" l="1"/>
  <c r="G245" i="10" s="1"/>
  <c r="H245" i="10" s="1"/>
  <c r="D245" i="10"/>
  <c r="I245" i="10" s="1"/>
  <c r="B247" i="10"/>
  <c r="E246" i="10"/>
  <c r="K246" i="10" s="1"/>
  <c r="C246" i="10"/>
  <c r="C247" i="10" l="1"/>
  <c r="B248" i="10"/>
  <c r="E247" i="10"/>
  <c r="K247" i="10" s="1"/>
  <c r="D246" i="10"/>
  <c r="I246" i="10" s="1"/>
  <c r="F246" i="10"/>
  <c r="G246" i="10" s="1"/>
  <c r="H246" i="10" s="1"/>
  <c r="C248" i="10" l="1"/>
  <c r="B249" i="10"/>
  <c r="E248" i="10"/>
  <c r="K248" i="10" s="1"/>
  <c r="D247" i="10"/>
  <c r="I247" i="10" s="1"/>
  <c r="F247" i="10"/>
  <c r="G247" i="10" s="1"/>
  <c r="H247" i="10" s="1"/>
  <c r="D248" i="10" l="1"/>
  <c r="I248" i="10" s="1"/>
  <c r="F248" i="10"/>
  <c r="G248" i="10" s="1"/>
  <c r="H248" i="10" s="1"/>
  <c r="B250" i="10"/>
  <c r="E249" i="10"/>
  <c r="K249" i="10" s="1"/>
  <c r="C249" i="10"/>
  <c r="N33" i="9"/>
  <c r="N32" i="9"/>
  <c r="N31" i="9"/>
  <c r="O31" i="9"/>
  <c r="B16" i="9"/>
  <c r="B12" i="9"/>
  <c r="R35" i="9"/>
  <c r="R34" i="9"/>
  <c r="R33" i="9"/>
  <c r="R32" i="9"/>
  <c r="R31" i="9"/>
  <c r="F249" i="10" l="1"/>
  <c r="G249" i="10" s="1"/>
  <c r="H249" i="10" s="1"/>
  <c r="D249" i="10"/>
  <c r="I249" i="10" s="1"/>
  <c r="B251" i="10"/>
  <c r="E250" i="10"/>
  <c r="K250" i="10" s="1"/>
  <c r="C250" i="10"/>
  <c r="I7" i="6"/>
  <c r="I8" i="6"/>
  <c r="I9" i="6" s="1"/>
  <c r="I10" i="6" s="1"/>
  <c r="I11" i="6" s="1"/>
  <c r="I12" i="6" s="1"/>
  <c r="I13" i="6" s="1"/>
  <c r="I14" i="6" s="1"/>
  <c r="I15" i="6" s="1"/>
  <c r="I6" i="6"/>
  <c r="D250" i="10" l="1"/>
  <c r="I250" i="10" s="1"/>
  <c r="F250" i="10"/>
  <c r="G250" i="10" s="1"/>
  <c r="H250" i="10" s="1"/>
  <c r="E251" i="10"/>
  <c r="K251" i="10" s="1"/>
  <c r="B252" i="10"/>
  <c r="C251" i="10"/>
  <c r="K32" i="9"/>
  <c r="K33" i="9" s="1"/>
  <c r="K34" i="9" s="1"/>
  <c r="K35" i="9" s="1"/>
  <c r="K36" i="9" s="1"/>
  <c r="K37" i="9" s="1"/>
  <c r="K38" i="9" s="1"/>
  <c r="K39" i="9" s="1"/>
  <c r="K40" i="9" s="1"/>
  <c r="K41" i="9" s="1"/>
  <c r="K42" i="9" s="1"/>
  <c r="K43" i="9" s="1"/>
  <c r="K44" i="9" s="1"/>
  <c r="K45" i="9" s="1"/>
  <c r="K46" i="9" s="1"/>
  <c r="K47" i="9" s="1"/>
  <c r="K48" i="9" s="1"/>
  <c r="K49" i="9" s="1"/>
  <c r="K50" i="9" s="1"/>
  <c r="K51" i="9" s="1"/>
  <c r="K52" i="9" s="1"/>
  <c r="K53" i="9" s="1"/>
  <c r="K54" i="9" s="1"/>
  <c r="K55" i="9" s="1"/>
  <c r="K56" i="9" s="1"/>
  <c r="K57" i="9" s="1"/>
  <c r="K58" i="9" s="1"/>
  <c r="K59" i="9" s="1"/>
  <c r="K60" i="9" s="1"/>
  <c r="K61" i="9" s="1"/>
  <c r="K62" i="9" s="1"/>
  <c r="K63" i="9" s="1"/>
  <c r="K64" i="9" s="1"/>
  <c r="K65" i="9" s="1"/>
  <c r="K66" i="9" s="1"/>
  <c r="K67" i="9" s="1"/>
  <c r="K68" i="9" s="1"/>
  <c r="K69" i="9" s="1"/>
  <c r="K70" i="9" s="1"/>
  <c r="K71" i="9" s="1"/>
  <c r="K72" i="9" s="1"/>
  <c r="K73" i="9" s="1"/>
  <c r="K74" i="9" s="1"/>
  <c r="K75" i="9" s="1"/>
  <c r="K76" i="9" s="1"/>
  <c r="K77" i="9" s="1"/>
  <c r="K78" i="9" s="1"/>
  <c r="K79" i="9" s="1"/>
  <c r="K80" i="9" s="1"/>
  <c r="K81" i="9" s="1"/>
  <c r="K82" i="9" s="1"/>
  <c r="K83" i="9" s="1"/>
  <c r="K84" i="9" s="1"/>
  <c r="K85" i="9" s="1"/>
  <c r="K86" i="9" s="1"/>
  <c r="K87" i="9" s="1"/>
  <c r="K88" i="9" s="1"/>
  <c r="K89" i="9" s="1"/>
  <c r="K90" i="9" s="1"/>
  <c r="K91" i="9" s="1"/>
  <c r="K92" i="9" s="1"/>
  <c r="K93" i="9" s="1"/>
  <c r="K94" i="9" s="1"/>
  <c r="K95" i="9" s="1"/>
  <c r="K96" i="9" s="1"/>
  <c r="K97" i="9" s="1"/>
  <c r="K98" i="9" s="1"/>
  <c r="K99" i="9" s="1"/>
  <c r="K100" i="9" s="1"/>
  <c r="K101" i="9" s="1"/>
  <c r="K102" i="9" s="1"/>
  <c r="K103" i="9" s="1"/>
  <c r="K104" i="9" s="1"/>
  <c r="K105" i="9" s="1"/>
  <c r="K106" i="9" s="1"/>
  <c r="K107" i="9" s="1"/>
  <c r="K108" i="9" s="1"/>
  <c r="K109" i="9" s="1"/>
  <c r="K110" i="9" s="1"/>
  <c r="K111" i="9" s="1"/>
  <c r="K112" i="9" s="1"/>
  <c r="K113" i="9" s="1"/>
  <c r="K114" i="9" s="1"/>
  <c r="K115" i="9" s="1"/>
  <c r="K116" i="9" s="1"/>
  <c r="K117" i="9" s="1"/>
  <c r="K118" i="9" s="1"/>
  <c r="K119" i="9" s="1"/>
  <c r="K120" i="9" s="1"/>
  <c r="K121" i="9" s="1"/>
  <c r="K122" i="9" s="1"/>
  <c r="K123" i="9" s="1"/>
  <c r="K124" i="9" s="1"/>
  <c r="K125" i="9" s="1"/>
  <c r="K126" i="9" s="1"/>
  <c r="K127" i="9" s="1"/>
  <c r="K128" i="9" s="1"/>
  <c r="K129" i="9" s="1"/>
  <c r="K130" i="9" s="1"/>
  <c r="K131" i="9" s="1"/>
  <c r="K132" i="9" s="1"/>
  <c r="K133" i="9" s="1"/>
  <c r="K134" i="9" s="1"/>
  <c r="K135" i="9" s="1"/>
  <c r="K136" i="9" s="1"/>
  <c r="K137" i="9" s="1"/>
  <c r="K138" i="9" s="1"/>
  <c r="K139" i="9" s="1"/>
  <c r="K140" i="9" s="1"/>
  <c r="K141" i="9" s="1"/>
  <c r="K142" i="9" s="1"/>
  <c r="K143" i="9" s="1"/>
  <c r="K144" i="9" s="1"/>
  <c r="K145" i="9" s="1"/>
  <c r="K146" i="9" s="1"/>
  <c r="K147" i="9" s="1"/>
  <c r="K148" i="9" s="1"/>
  <c r="K149" i="9" s="1"/>
  <c r="K150" i="9" s="1"/>
  <c r="K151" i="9" s="1"/>
  <c r="K152" i="9" s="1"/>
  <c r="K153" i="9" s="1"/>
  <c r="K154" i="9" s="1"/>
  <c r="K155" i="9" s="1"/>
  <c r="K156" i="9" s="1"/>
  <c r="K157" i="9" s="1"/>
  <c r="K158" i="9" s="1"/>
  <c r="K159" i="9" s="1"/>
  <c r="K160" i="9" s="1"/>
  <c r="K161" i="9" s="1"/>
  <c r="K162" i="9" s="1"/>
  <c r="K163" i="9" s="1"/>
  <c r="K164" i="9" s="1"/>
  <c r="K165" i="9" s="1"/>
  <c r="K166" i="9" s="1"/>
  <c r="K167" i="9" s="1"/>
  <c r="K168" i="9" s="1"/>
  <c r="K169" i="9" s="1"/>
  <c r="K170" i="9" s="1"/>
  <c r="K171" i="9" s="1"/>
  <c r="K172" i="9" s="1"/>
  <c r="K173" i="9" s="1"/>
  <c r="K174" i="9" s="1"/>
  <c r="K175" i="9" s="1"/>
  <c r="K176" i="9" s="1"/>
  <c r="K177" i="9" s="1"/>
  <c r="K178" i="9" s="1"/>
  <c r="K179" i="9" s="1"/>
  <c r="K180" i="9" s="1"/>
  <c r="K181" i="9" s="1"/>
  <c r="K182" i="9" s="1"/>
  <c r="K183" i="9" s="1"/>
  <c r="K184" i="9" s="1"/>
  <c r="K185" i="9" s="1"/>
  <c r="K186" i="9" s="1"/>
  <c r="K187" i="9" s="1"/>
  <c r="K188" i="9" s="1"/>
  <c r="K189" i="9" s="1"/>
  <c r="K190" i="9" s="1"/>
  <c r="K191" i="9" s="1"/>
  <c r="K192" i="9" s="1"/>
  <c r="K193" i="9" s="1"/>
  <c r="K194" i="9" s="1"/>
  <c r="K195" i="9" s="1"/>
  <c r="K196" i="9" s="1"/>
  <c r="K197" i="9" s="1"/>
  <c r="K198" i="9" s="1"/>
  <c r="K199" i="9" s="1"/>
  <c r="K200" i="9" s="1"/>
  <c r="K201" i="9" s="1"/>
  <c r="K202" i="9" s="1"/>
  <c r="K203" i="9" s="1"/>
  <c r="K204" i="9" s="1"/>
  <c r="K205" i="9" s="1"/>
  <c r="K206" i="9" s="1"/>
  <c r="K207" i="9" s="1"/>
  <c r="K208" i="9" s="1"/>
  <c r="K209" i="9" s="1"/>
  <c r="K210" i="9" s="1"/>
  <c r="K211" i="9" s="1"/>
  <c r="K212" i="9" s="1"/>
  <c r="K213" i="9" s="1"/>
  <c r="K214" i="9" s="1"/>
  <c r="K215" i="9" s="1"/>
  <c r="K216" i="9" s="1"/>
  <c r="K217" i="9" s="1"/>
  <c r="K218" i="9" s="1"/>
  <c r="K219" i="9" s="1"/>
  <c r="K220" i="9" s="1"/>
  <c r="K221" i="9" s="1"/>
  <c r="K222" i="9" s="1"/>
  <c r="K223" i="9" s="1"/>
  <c r="K224" i="9" s="1"/>
  <c r="K225" i="9" s="1"/>
  <c r="K226" i="9" s="1"/>
  <c r="K227" i="9" s="1"/>
  <c r="K228" i="9" s="1"/>
  <c r="K229" i="9" s="1"/>
  <c r="K230" i="9" s="1"/>
  <c r="K231" i="9" s="1"/>
  <c r="K232" i="9" s="1"/>
  <c r="K233" i="9" s="1"/>
  <c r="K234" i="9" s="1"/>
  <c r="K235" i="9" s="1"/>
  <c r="K236" i="9" s="1"/>
  <c r="K237" i="9" s="1"/>
  <c r="K238" i="9" s="1"/>
  <c r="K239" i="9" s="1"/>
  <c r="K240" i="9" s="1"/>
  <c r="K241" i="9" s="1"/>
  <c r="K242" i="9" s="1"/>
  <c r="K243" i="9" s="1"/>
  <c r="K244" i="9" s="1"/>
  <c r="K245" i="9" s="1"/>
  <c r="K246" i="9" s="1"/>
  <c r="K247" i="9" s="1"/>
  <c r="K248" i="9" s="1"/>
  <c r="K249" i="9" s="1"/>
  <c r="K250" i="9" s="1"/>
  <c r="K251" i="9" s="1"/>
  <c r="K252" i="9" s="1"/>
  <c r="K253" i="9" s="1"/>
  <c r="K254" i="9" s="1"/>
  <c r="K255" i="9" s="1"/>
  <c r="K256" i="9" s="1"/>
  <c r="K257" i="9" s="1"/>
  <c r="K258" i="9" s="1"/>
  <c r="K259" i="9" s="1"/>
  <c r="K260" i="9" s="1"/>
  <c r="K261" i="9" s="1"/>
  <c r="K262" i="9" s="1"/>
  <c r="K263" i="9" s="1"/>
  <c r="K264" i="9" s="1"/>
  <c r="K265" i="9" s="1"/>
  <c r="K266" i="9" s="1"/>
  <c r="K267" i="9" s="1"/>
  <c r="K268" i="9" s="1"/>
  <c r="K269" i="9" s="1"/>
  <c r="K270" i="9" s="1"/>
  <c r="K271" i="9" s="1"/>
  <c r="K272" i="9" s="1"/>
  <c r="K273" i="9" s="1"/>
  <c r="K274" i="9" s="1"/>
  <c r="K275" i="9" s="1"/>
  <c r="K276" i="9" s="1"/>
  <c r="K277" i="9" s="1"/>
  <c r="K278" i="9" s="1"/>
  <c r="K279" i="9" s="1"/>
  <c r="K280" i="9" s="1"/>
  <c r="K281" i="9" s="1"/>
  <c r="D251" i="10" l="1"/>
  <c r="I251" i="10" s="1"/>
  <c r="F251" i="10"/>
  <c r="G251" i="10" s="1"/>
  <c r="H251" i="10" s="1"/>
  <c r="C252" i="10"/>
  <c r="B253" i="10"/>
  <c r="E252" i="10"/>
  <c r="K252" i="10" s="1"/>
  <c r="B7" i="9"/>
  <c r="I6" i="9"/>
  <c r="I7" i="9" s="1"/>
  <c r="D6" i="9"/>
  <c r="D7" i="9" s="1"/>
  <c r="M6" i="7"/>
  <c r="M7" i="7" s="1"/>
  <c r="I6" i="7"/>
  <c r="I7" i="7" s="1"/>
  <c r="I8" i="7" s="1"/>
  <c r="I9" i="7" s="1"/>
  <c r="I10" i="7" s="1"/>
  <c r="I11" i="7" s="1"/>
  <c r="I12" i="7" s="1"/>
  <c r="I13" i="7" s="1"/>
  <c r="I14" i="7" s="1"/>
  <c r="I15" i="7" s="1"/>
  <c r="I16" i="7" s="1"/>
  <c r="I17" i="7" s="1"/>
  <c r="D6" i="7"/>
  <c r="D7" i="7" s="1"/>
  <c r="D8" i="7" s="1"/>
  <c r="D9" i="7" s="1"/>
  <c r="D10" i="7" s="1"/>
  <c r="D11" i="7" s="1"/>
  <c r="D12" i="7" s="1"/>
  <c r="D13" i="7" s="1"/>
  <c r="D14" i="7" s="1"/>
  <c r="D15" i="7" s="1"/>
  <c r="D16" i="7" s="1"/>
  <c r="B7" i="7"/>
  <c r="D6" i="6"/>
  <c r="D7" i="6" s="1"/>
  <c r="D8" i="6" s="1"/>
  <c r="D9" i="6" s="1"/>
  <c r="D10" i="6" s="1"/>
  <c r="D11" i="6" s="1"/>
  <c r="D12" i="6" s="1"/>
  <c r="D13" i="6" s="1"/>
  <c r="D14" i="6" s="1"/>
  <c r="E253" i="10" l="1"/>
  <c r="K253" i="10" s="1"/>
  <c r="C253" i="10"/>
  <c r="B254" i="10"/>
  <c r="F252" i="10"/>
  <c r="G252" i="10" s="1"/>
  <c r="H252" i="10" s="1"/>
  <c r="D252" i="10"/>
  <c r="I252" i="10" s="1"/>
  <c r="L33" i="9"/>
  <c r="M33" i="9" s="1"/>
  <c r="Q33" i="9" s="1"/>
  <c r="L31" i="9"/>
  <c r="M31" i="9" s="1"/>
  <c r="J6" i="9"/>
  <c r="K6" i="9" s="1"/>
  <c r="N7" i="7"/>
  <c r="O7" i="7" s="1"/>
  <c r="J5" i="9"/>
  <c r="K5" i="9" s="1"/>
  <c r="F5" i="9"/>
  <c r="G5" i="9" s="1"/>
  <c r="J7" i="9"/>
  <c r="I8" i="9"/>
  <c r="D8" i="9"/>
  <c r="L281" i="9"/>
  <c r="M281" i="9" s="1"/>
  <c r="Q281" i="9" s="1"/>
  <c r="L243" i="9"/>
  <c r="M243" i="9" s="1"/>
  <c r="Q243" i="9" s="1"/>
  <c r="L242" i="9"/>
  <c r="M242" i="9" s="1"/>
  <c r="Q242" i="9" s="1"/>
  <c r="L241" i="9"/>
  <c r="M241" i="9" s="1"/>
  <c r="Q241" i="9" s="1"/>
  <c r="L240" i="9"/>
  <c r="M240" i="9" s="1"/>
  <c r="Q240" i="9" s="1"/>
  <c r="L239" i="9"/>
  <c r="M239" i="9" s="1"/>
  <c r="Q239" i="9" s="1"/>
  <c r="L238" i="9"/>
  <c r="M238" i="9" s="1"/>
  <c r="Q238" i="9" s="1"/>
  <c r="L237" i="9"/>
  <c r="M237" i="9" s="1"/>
  <c r="Q237" i="9" s="1"/>
  <c r="L236" i="9"/>
  <c r="M236" i="9" s="1"/>
  <c r="Q236" i="9" s="1"/>
  <c r="L235" i="9"/>
  <c r="M235" i="9" s="1"/>
  <c r="Q235" i="9" s="1"/>
  <c r="L234" i="9"/>
  <c r="M234" i="9" s="1"/>
  <c r="Q234" i="9" s="1"/>
  <c r="L233" i="9"/>
  <c r="M233" i="9" s="1"/>
  <c r="Q233" i="9" s="1"/>
  <c r="L232" i="9"/>
  <c r="M232" i="9" s="1"/>
  <c r="Q232" i="9" s="1"/>
  <c r="L231" i="9"/>
  <c r="M231" i="9" s="1"/>
  <c r="Q231" i="9" s="1"/>
  <c r="L230" i="9"/>
  <c r="M230" i="9" s="1"/>
  <c r="Q230" i="9" s="1"/>
  <c r="L229" i="9"/>
  <c r="M229" i="9" s="1"/>
  <c r="Q229" i="9" s="1"/>
  <c r="L228" i="9"/>
  <c r="M228" i="9" s="1"/>
  <c r="Q228" i="9" s="1"/>
  <c r="L227" i="9"/>
  <c r="M227" i="9" s="1"/>
  <c r="Q227" i="9" s="1"/>
  <c r="L226" i="9"/>
  <c r="M226" i="9" s="1"/>
  <c r="Q226" i="9" s="1"/>
  <c r="L225" i="9"/>
  <c r="M225" i="9" s="1"/>
  <c r="Q225" i="9" s="1"/>
  <c r="L224" i="9"/>
  <c r="M224" i="9" s="1"/>
  <c r="Q224" i="9" s="1"/>
  <c r="L223" i="9"/>
  <c r="M223" i="9" s="1"/>
  <c r="Q223" i="9" s="1"/>
  <c r="L222" i="9"/>
  <c r="M222" i="9" s="1"/>
  <c r="Q222" i="9" s="1"/>
  <c r="L221" i="9"/>
  <c r="M221" i="9" s="1"/>
  <c r="Q221" i="9" s="1"/>
  <c r="L219" i="9"/>
  <c r="M219" i="9" s="1"/>
  <c r="Q219" i="9" s="1"/>
  <c r="L217" i="9"/>
  <c r="M217" i="9" s="1"/>
  <c r="Q217" i="9" s="1"/>
  <c r="L216" i="9"/>
  <c r="M216" i="9" s="1"/>
  <c r="Q216" i="9" s="1"/>
  <c r="L215" i="9"/>
  <c r="M215" i="9" s="1"/>
  <c r="Q215" i="9" s="1"/>
  <c r="L214" i="9"/>
  <c r="M214" i="9" s="1"/>
  <c r="Q214" i="9" s="1"/>
  <c r="L213" i="9"/>
  <c r="M213" i="9" s="1"/>
  <c r="Q213" i="9" s="1"/>
  <c r="L212" i="9"/>
  <c r="M212" i="9" s="1"/>
  <c r="Q212" i="9" s="1"/>
  <c r="L211" i="9"/>
  <c r="M211" i="9" s="1"/>
  <c r="Q211" i="9" s="1"/>
  <c r="L210" i="9"/>
  <c r="M210" i="9" s="1"/>
  <c r="Q210" i="9" s="1"/>
  <c r="L209" i="9"/>
  <c r="M209" i="9" s="1"/>
  <c r="Q209" i="9" s="1"/>
  <c r="L208" i="9"/>
  <c r="M208" i="9" s="1"/>
  <c r="Q208" i="9" s="1"/>
  <c r="L207" i="9"/>
  <c r="M207" i="9" s="1"/>
  <c r="Q207" i="9" s="1"/>
  <c r="L206" i="9"/>
  <c r="M206" i="9" s="1"/>
  <c r="Q206" i="9" s="1"/>
  <c r="L205" i="9"/>
  <c r="M205" i="9" s="1"/>
  <c r="Q205" i="9" s="1"/>
  <c r="L204" i="9"/>
  <c r="M204" i="9" s="1"/>
  <c r="Q204" i="9" s="1"/>
  <c r="L203" i="9"/>
  <c r="M203" i="9" s="1"/>
  <c r="Q203" i="9" s="1"/>
  <c r="L202" i="9"/>
  <c r="M202" i="9" s="1"/>
  <c r="Q202" i="9" s="1"/>
  <c r="L201" i="9"/>
  <c r="M201" i="9" s="1"/>
  <c r="Q201" i="9" s="1"/>
  <c r="L200" i="9"/>
  <c r="M200" i="9" s="1"/>
  <c r="Q200" i="9" s="1"/>
  <c r="L199" i="9"/>
  <c r="M199" i="9" s="1"/>
  <c r="Q199" i="9" s="1"/>
  <c r="L198" i="9"/>
  <c r="M198" i="9" s="1"/>
  <c r="Q198" i="9" s="1"/>
  <c r="L197" i="9"/>
  <c r="M197" i="9" s="1"/>
  <c r="Q197" i="9" s="1"/>
  <c r="L196" i="9"/>
  <c r="M196" i="9" s="1"/>
  <c r="Q196" i="9" s="1"/>
  <c r="L195" i="9"/>
  <c r="M195" i="9" s="1"/>
  <c r="Q195" i="9" s="1"/>
  <c r="L194" i="9"/>
  <c r="M194" i="9" s="1"/>
  <c r="Q194" i="9" s="1"/>
  <c r="L193" i="9"/>
  <c r="M193" i="9" s="1"/>
  <c r="Q193" i="9" s="1"/>
  <c r="L192" i="9"/>
  <c r="M192" i="9" s="1"/>
  <c r="Q192" i="9" s="1"/>
  <c r="L191" i="9"/>
  <c r="M191" i="9" s="1"/>
  <c r="Q191" i="9" s="1"/>
  <c r="L190" i="9"/>
  <c r="M190" i="9" s="1"/>
  <c r="Q190" i="9" s="1"/>
  <c r="L189" i="9"/>
  <c r="M189" i="9" s="1"/>
  <c r="Q189" i="9" s="1"/>
  <c r="L188" i="9"/>
  <c r="M188" i="9" s="1"/>
  <c r="Q188" i="9" s="1"/>
  <c r="L187" i="9"/>
  <c r="M187" i="9" s="1"/>
  <c r="Q187" i="9" s="1"/>
  <c r="L220" i="9"/>
  <c r="M220" i="9" s="1"/>
  <c r="L218" i="9"/>
  <c r="M218" i="9" s="1"/>
  <c r="L186" i="9"/>
  <c r="M186" i="9" s="1"/>
  <c r="Q186" i="9" s="1"/>
  <c r="L185" i="9"/>
  <c r="M185" i="9" s="1"/>
  <c r="Q185" i="9" s="1"/>
  <c r="L184" i="9"/>
  <c r="M184" i="9" s="1"/>
  <c r="Q184" i="9" s="1"/>
  <c r="L183" i="9"/>
  <c r="M183" i="9" s="1"/>
  <c r="Q183" i="9" s="1"/>
  <c r="L182" i="9"/>
  <c r="M182" i="9" s="1"/>
  <c r="Q182" i="9" s="1"/>
  <c r="L181" i="9"/>
  <c r="M181" i="9" s="1"/>
  <c r="Q181" i="9" s="1"/>
  <c r="L180" i="9"/>
  <c r="M180" i="9" s="1"/>
  <c r="Q180" i="9" s="1"/>
  <c r="L179" i="9"/>
  <c r="M179" i="9" s="1"/>
  <c r="Q179" i="9" s="1"/>
  <c r="L178" i="9"/>
  <c r="M178" i="9" s="1"/>
  <c r="Q178" i="9" s="1"/>
  <c r="L177" i="9"/>
  <c r="M177" i="9" s="1"/>
  <c r="Q177" i="9" s="1"/>
  <c r="L176" i="9"/>
  <c r="M176" i="9" s="1"/>
  <c r="Q176" i="9" s="1"/>
  <c r="L175" i="9"/>
  <c r="M175" i="9" s="1"/>
  <c r="Q175" i="9" s="1"/>
  <c r="L174" i="9"/>
  <c r="M174" i="9" s="1"/>
  <c r="Q174" i="9" s="1"/>
  <c r="L173" i="9"/>
  <c r="M173" i="9" s="1"/>
  <c r="Q173" i="9" s="1"/>
  <c r="L172" i="9"/>
  <c r="M172" i="9" s="1"/>
  <c r="Q172" i="9" s="1"/>
  <c r="L171" i="9"/>
  <c r="M171" i="9" s="1"/>
  <c r="Q171" i="9" s="1"/>
  <c r="L170" i="9"/>
  <c r="M170" i="9" s="1"/>
  <c r="Q170" i="9" s="1"/>
  <c r="L169" i="9"/>
  <c r="M169" i="9" s="1"/>
  <c r="Q169" i="9" s="1"/>
  <c r="L168" i="9"/>
  <c r="M168" i="9" s="1"/>
  <c r="Q168" i="9" s="1"/>
  <c r="L167" i="9"/>
  <c r="M167" i="9" s="1"/>
  <c r="Q167" i="9" s="1"/>
  <c r="L166" i="9"/>
  <c r="M166" i="9" s="1"/>
  <c r="Q166" i="9" s="1"/>
  <c r="L165" i="9"/>
  <c r="M165" i="9" s="1"/>
  <c r="Q165" i="9" s="1"/>
  <c r="L164" i="9"/>
  <c r="M164" i="9" s="1"/>
  <c r="Q164" i="9" s="1"/>
  <c r="L163" i="9"/>
  <c r="M163" i="9" s="1"/>
  <c r="Q163" i="9" s="1"/>
  <c r="L162" i="9"/>
  <c r="M162" i="9" s="1"/>
  <c r="Q162" i="9" s="1"/>
  <c r="L161" i="9"/>
  <c r="M161" i="9" s="1"/>
  <c r="Q161" i="9" s="1"/>
  <c r="L160" i="9"/>
  <c r="M160" i="9" s="1"/>
  <c r="Q160" i="9" s="1"/>
  <c r="L159" i="9"/>
  <c r="M159" i="9" s="1"/>
  <c r="Q159" i="9" s="1"/>
  <c r="L158" i="9"/>
  <c r="M158" i="9" s="1"/>
  <c r="Q158" i="9" s="1"/>
  <c r="L157" i="9"/>
  <c r="M157" i="9" s="1"/>
  <c r="Q157" i="9" s="1"/>
  <c r="L156" i="9"/>
  <c r="M156" i="9" s="1"/>
  <c r="L155" i="9"/>
  <c r="M155" i="9" s="1"/>
  <c r="Q155" i="9" s="1"/>
  <c r="L154" i="9"/>
  <c r="M154" i="9" s="1"/>
  <c r="Q154" i="9" s="1"/>
  <c r="L153" i="9"/>
  <c r="M153" i="9" s="1"/>
  <c r="Q153" i="9" s="1"/>
  <c r="L152" i="9"/>
  <c r="M152" i="9" s="1"/>
  <c r="Q152" i="9" s="1"/>
  <c r="L151" i="9"/>
  <c r="M151" i="9" s="1"/>
  <c r="Q151" i="9" s="1"/>
  <c r="L150" i="9"/>
  <c r="M150" i="9" s="1"/>
  <c r="Q150" i="9" s="1"/>
  <c r="L149" i="9"/>
  <c r="M149" i="9" s="1"/>
  <c r="Q149" i="9" s="1"/>
  <c r="L148" i="9"/>
  <c r="M148" i="9" s="1"/>
  <c r="Q148" i="9" s="1"/>
  <c r="L147" i="9"/>
  <c r="M147" i="9" s="1"/>
  <c r="L129" i="9"/>
  <c r="M129" i="9" s="1"/>
  <c r="Q129" i="9" s="1"/>
  <c r="L128" i="9"/>
  <c r="M128" i="9" s="1"/>
  <c r="Q128" i="9" s="1"/>
  <c r="L127" i="9"/>
  <c r="M127" i="9" s="1"/>
  <c r="Q127" i="9" s="1"/>
  <c r="L126" i="9"/>
  <c r="M126" i="9" s="1"/>
  <c r="Q126" i="9" s="1"/>
  <c r="L125" i="9"/>
  <c r="M125" i="9" s="1"/>
  <c r="Q125" i="9" s="1"/>
  <c r="L124" i="9"/>
  <c r="M124" i="9" s="1"/>
  <c r="Q124" i="9" s="1"/>
  <c r="L123" i="9"/>
  <c r="M123" i="9" s="1"/>
  <c r="Q123" i="9" s="1"/>
  <c r="L122" i="9"/>
  <c r="M122" i="9" s="1"/>
  <c r="Q122" i="9" s="1"/>
  <c r="L121" i="9"/>
  <c r="M121" i="9" s="1"/>
  <c r="Q121" i="9" s="1"/>
  <c r="L120" i="9"/>
  <c r="M120" i="9" s="1"/>
  <c r="Q120" i="9" s="1"/>
  <c r="L119" i="9"/>
  <c r="M119" i="9" s="1"/>
  <c r="Q119" i="9" s="1"/>
  <c r="L118" i="9"/>
  <c r="M118" i="9" s="1"/>
  <c r="Q118" i="9" s="1"/>
  <c r="L117" i="9"/>
  <c r="M117" i="9" s="1"/>
  <c r="Q117" i="9" s="1"/>
  <c r="L116" i="9"/>
  <c r="M116" i="9" s="1"/>
  <c r="Q116" i="9" s="1"/>
  <c r="L115" i="9"/>
  <c r="M115" i="9" s="1"/>
  <c r="Q115" i="9" s="1"/>
  <c r="L114" i="9"/>
  <c r="M114" i="9" s="1"/>
  <c r="Q114" i="9" s="1"/>
  <c r="L113" i="9"/>
  <c r="M113" i="9" s="1"/>
  <c r="Q113" i="9" s="1"/>
  <c r="L112" i="9"/>
  <c r="M112" i="9" s="1"/>
  <c r="Q112" i="9" s="1"/>
  <c r="L111" i="9"/>
  <c r="M111" i="9" s="1"/>
  <c r="Q111" i="9" s="1"/>
  <c r="L110" i="9"/>
  <c r="M110" i="9" s="1"/>
  <c r="Q110" i="9" s="1"/>
  <c r="L109" i="9"/>
  <c r="M109" i="9" s="1"/>
  <c r="Q109" i="9" s="1"/>
  <c r="L108" i="9"/>
  <c r="M108" i="9" s="1"/>
  <c r="Q108" i="9" s="1"/>
  <c r="L107" i="9"/>
  <c r="M107" i="9" s="1"/>
  <c r="Q107" i="9" s="1"/>
  <c r="L106" i="9"/>
  <c r="M106" i="9" s="1"/>
  <c r="Q106" i="9" s="1"/>
  <c r="L105" i="9"/>
  <c r="M105" i="9" s="1"/>
  <c r="Q105" i="9" s="1"/>
  <c r="L104" i="9"/>
  <c r="M104" i="9" s="1"/>
  <c r="Q104" i="9" s="1"/>
  <c r="L103" i="9"/>
  <c r="M103" i="9" s="1"/>
  <c r="Q103" i="9" s="1"/>
  <c r="L102" i="9"/>
  <c r="M102" i="9" s="1"/>
  <c r="Q102" i="9" s="1"/>
  <c r="L101" i="9"/>
  <c r="M101" i="9" s="1"/>
  <c r="Q101" i="9" s="1"/>
  <c r="L100" i="9"/>
  <c r="M100" i="9" s="1"/>
  <c r="Q100" i="9" s="1"/>
  <c r="L99" i="9"/>
  <c r="M99" i="9" s="1"/>
  <c r="Q99" i="9" s="1"/>
  <c r="L98" i="9"/>
  <c r="M98" i="9" s="1"/>
  <c r="Q98" i="9" s="1"/>
  <c r="L97" i="9"/>
  <c r="M97" i="9" s="1"/>
  <c r="Q97" i="9" s="1"/>
  <c r="L96" i="9"/>
  <c r="M96" i="9" s="1"/>
  <c r="Q96" i="9" s="1"/>
  <c r="L71" i="9"/>
  <c r="M71" i="9" s="1"/>
  <c r="Q71" i="9" s="1"/>
  <c r="L70" i="9"/>
  <c r="M70" i="9" s="1"/>
  <c r="Q70" i="9" s="1"/>
  <c r="L69" i="9"/>
  <c r="M69" i="9" s="1"/>
  <c r="Q69" i="9" s="1"/>
  <c r="L68" i="9"/>
  <c r="M68" i="9" s="1"/>
  <c r="Q68" i="9" s="1"/>
  <c r="L67" i="9"/>
  <c r="M67" i="9" s="1"/>
  <c r="Q67" i="9" s="1"/>
  <c r="L66" i="9"/>
  <c r="M66" i="9" s="1"/>
  <c r="L64" i="9"/>
  <c r="M64" i="9" s="1"/>
  <c r="Q64" i="9" s="1"/>
  <c r="L73" i="9"/>
  <c r="M73" i="9" s="1"/>
  <c r="Q73" i="9" s="1"/>
  <c r="L75" i="9"/>
  <c r="M75" i="9" s="1"/>
  <c r="Q75" i="9" s="1"/>
  <c r="L77" i="9"/>
  <c r="M77" i="9" s="1"/>
  <c r="Q77" i="9" s="1"/>
  <c r="L79" i="9"/>
  <c r="M79" i="9" s="1"/>
  <c r="Q79" i="9" s="1"/>
  <c r="L81" i="9"/>
  <c r="M81" i="9" s="1"/>
  <c r="Q81" i="9" s="1"/>
  <c r="L83" i="9"/>
  <c r="M83" i="9" s="1"/>
  <c r="Q83" i="9" s="1"/>
  <c r="L85" i="9"/>
  <c r="M85" i="9" s="1"/>
  <c r="Q85" i="9" s="1"/>
  <c r="L87" i="9"/>
  <c r="M87" i="9" s="1"/>
  <c r="Q87" i="9" s="1"/>
  <c r="L89" i="9"/>
  <c r="M89" i="9" s="1"/>
  <c r="Q89" i="9" s="1"/>
  <c r="L91" i="9"/>
  <c r="M91" i="9" s="1"/>
  <c r="Q91" i="9" s="1"/>
  <c r="L93" i="9"/>
  <c r="M93" i="9" s="1"/>
  <c r="Q93" i="9" s="1"/>
  <c r="L95" i="9"/>
  <c r="M95" i="9" s="1"/>
  <c r="Q95" i="9" s="1"/>
  <c r="M5" i="9"/>
  <c r="N5" i="9" s="1"/>
  <c r="L32" i="9"/>
  <c r="M32" i="9" s="1"/>
  <c r="L34" i="9"/>
  <c r="M34" i="9" s="1"/>
  <c r="L35" i="9"/>
  <c r="M35" i="9" s="1"/>
  <c r="Q35" i="9" s="1"/>
  <c r="L36" i="9"/>
  <c r="M36" i="9" s="1"/>
  <c r="Q36" i="9" s="1"/>
  <c r="L37" i="9"/>
  <c r="M37" i="9" s="1"/>
  <c r="Q37" i="9" s="1"/>
  <c r="L38" i="9"/>
  <c r="M38" i="9" s="1"/>
  <c r="L39" i="9"/>
  <c r="M39" i="9" s="1"/>
  <c r="Q39" i="9" s="1"/>
  <c r="L40" i="9"/>
  <c r="M40" i="9" s="1"/>
  <c r="Q40" i="9" s="1"/>
  <c r="L41" i="9"/>
  <c r="M41" i="9" s="1"/>
  <c r="L42" i="9"/>
  <c r="M42" i="9" s="1"/>
  <c r="L43" i="9"/>
  <c r="M43" i="9" s="1"/>
  <c r="Q43" i="9" s="1"/>
  <c r="L44" i="9"/>
  <c r="M44" i="9" s="1"/>
  <c r="Q44" i="9" s="1"/>
  <c r="L45" i="9"/>
  <c r="M45" i="9" s="1"/>
  <c r="L46" i="9"/>
  <c r="M46" i="9" s="1"/>
  <c r="L47" i="9"/>
  <c r="M47" i="9" s="1"/>
  <c r="Q47" i="9" s="1"/>
  <c r="L48" i="9"/>
  <c r="M48" i="9" s="1"/>
  <c r="Q48" i="9" s="1"/>
  <c r="L49" i="9"/>
  <c r="M49" i="9" s="1"/>
  <c r="L50" i="9"/>
  <c r="M50" i="9" s="1"/>
  <c r="L51" i="9"/>
  <c r="M51" i="9" s="1"/>
  <c r="Q51" i="9" s="1"/>
  <c r="L52" i="9"/>
  <c r="M52" i="9" s="1"/>
  <c r="Q52" i="9" s="1"/>
  <c r="L53" i="9"/>
  <c r="M53" i="9" s="1"/>
  <c r="L54" i="9"/>
  <c r="M54" i="9" s="1"/>
  <c r="L55" i="9"/>
  <c r="M55" i="9" s="1"/>
  <c r="Q55" i="9" s="1"/>
  <c r="L56" i="9"/>
  <c r="M56" i="9" s="1"/>
  <c r="Q56" i="9" s="1"/>
  <c r="L57" i="9"/>
  <c r="M57" i="9" s="1"/>
  <c r="L58" i="9"/>
  <c r="M58" i="9" s="1"/>
  <c r="L59" i="9"/>
  <c r="M59" i="9" s="1"/>
  <c r="Q59" i="9" s="1"/>
  <c r="L60" i="9"/>
  <c r="M60" i="9" s="1"/>
  <c r="Q60" i="9" s="1"/>
  <c r="L61" i="9"/>
  <c r="M61" i="9" s="1"/>
  <c r="L62" i="9"/>
  <c r="M62" i="9" s="1"/>
  <c r="L63" i="9"/>
  <c r="M63" i="9" s="1"/>
  <c r="Q63" i="9" s="1"/>
  <c r="L65" i="9"/>
  <c r="M65" i="9" s="1"/>
  <c r="Q65" i="9" s="1"/>
  <c r="L74" i="9"/>
  <c r="M74" i="9" s="1"/>
  <c r="L76" i="9"/>
  <c r="M76" i="9" s="1"/>
  <c r="L78" i="9"/>
  <c r="M78" i="9" s="1"/>
  <c r="Q78" i="9" s="1"/>
  <c r="L80" i="9"/>
  <c r="M80" i="9" s="1"/>
  <c r="Q80" i="9" s="1"/>
  <c r="L82" i="9"/>
  <c r="M82" i="9" s="1"/>
  <c r="L84" i="9"/>
  <c r="M84" i="9" s="1"/>
  <c r="L86" i="9"/>
  <c r="M86" i="9" s="1"/>
  <c r="Q86" i="9" s="1"/>
  <c r="L88" i="9"/>
  <c r="M88" i="9" s="1"/>
  <c r="Q88" i="9" s="1"/>
  <c r="L90" i="9"/>
  <c r="M90" i="9" s="1"/>
  <c r="L92" i="9"/>
  <c r="M92" i="9" s="1"/>
  <c r="L94" i="9"/>
  <c r="M94" i="9" s="1"/>
  <c r="Q94" i="9" s="1"/>
  <c r="L130" i="9"/>
  <c r="M130" i="9" s="1"/>
  <c r="Q130" i="9" s="1"/>
  <c r="L131" i="9"/>
  <c r="M131" i="9" s="1"/>
  <c r="L133" i="9"/>
  <c r="M133" i="9" s="1"/>
  <c r="L135" i="9"/>
  <c r="M135" i="9" s="1"/>
  <c r="Q135" i="9" s="1"/>
  <c r="L137" i="9"/>
  <c r="M137" i="9" s="1"/>
  <c r="Q137" i="9" s="1"/>
  <c r="L139" i="9"/>
  <c r="M139" i="9" s="1"/>
  <c r="L141" i="9"/>
  <c r="M141" i="9" s="1"/>
  <c r="L143" i="9"/>
  <c r="M143" i="9" s="1"/>
  <c r="Q143" i="9" s="1"/>
  <c r="L145" i="9"/>
  <c r="M145" i="9" s="1"/>
  <c r="Q145" i="9" s="1"/>
  <c r="L132" i="9"/>
  <c r="M132" i="9" s="1"/>
  <c r="L134" i="9"/>
  <c r="M134" i="9" s="1"/>
  <c r="Q134" i="9" s="1"/>
  <c r="L136" i="9"/>
  <c r="M136" i="9" s="1"/>
  <c r="L138" i="9"/>
  <c r="M138" i="9" s="1"/>
  <c r="L140" i="9"/>
  <c r="M140" i="9" s="1"/>
  <c r="L142" i="9"/>
  <c r="M142" i="9" s="1"/>
  <c r="L144" i="9"/>
  <c r="M144" i="9" s="1"/>
  <c r="L146" i="9"/>
  <c r="M146" i="9" s="1"/>
  <c r="L255" i="9"/>
  <c r="M255" i="9" s="1"/>
  <c r="Q255" i="9" s="1"/>
  <c r="L257" i="9"/>
  <c r="M257" i="9" s="1"/>
  <c r="Q257" i="9" s="1"/>
  <c r="L259" i="9"/>
  <c r="M259" i="9" s="1"/>
  <c r="Q259" i="9" s="1"/>
  <c r="L261" i="9"/>
  <c r="M261" i="9" s="1"/>
  <c r="Q261" i="9" s="1"/>
  <c r="L263" i="9"/>
  <c r="M263" i="9" s="1"/>
  <c r="Q263" i="9" s="1"/>
  <c r="L265" i="9"/>
  <c r="M265" i="9" s="1"/>
  <c r="Q265" i="9" s="1"/>
  <c r="L244" i="9"/>
  <c r="M244" i="9" s="1"/>
  <c r="Q244" i="9" s="1"/>
  <c r="L245" i="9"/>
  <c r="M245" i="9" s="1"/>
  <c r="Q245" i="9" s="1"/>
  <c r="L246" i="9"/>
  <c r="M246" i="9" s="1"/>
  <c r="L247" i="9"/>
  <c r="M247" i="9" s="1"/>
  <c r="L248" i="9"/>
  <c r="M248" i="9" s="1"/>
  <c r="Q248" i="9" s="1"/>
  <c r="L249" i="9"/>
  <c r="M249" i="9" s="1"/>
  <c r="Q249" i="9" s="1"/>
  <c r="L250" i="9"/>
  <c r="M250" i="9" s="1"/>
  <c r="L251" i="9"/>
  <c r="M251" i="9" s="1"/>
  <c r="L252" i="9"/>
  <c r="M252" i="9" s="1"/>
  <c r="Q252" i="9" s="1"/>
  <c r="L253" i="9"/>
  <c r="M253" i="9" s="1"/>
  <c r="Q253" i="9" s="1"/>
  <c r="L254" i="9"/>
  <c r="M254" i="9" s="1"/>
  <c r="L256" i="9"/>
  <c r="M256" i="9" s="1"/>
  <c r="L258" i="9"/>
  <c r="M258" i="9" s="1"/>
  <c r="Q258" i="9" s="1"/>
  <c r="L260" i="9"/>
  <c r="M260" i="9" s="1"/>
  <c r="Q260" i="9" s="1"/>
  <c r="L262" i="9"/>
  <c r="M262" i="9" s="1"/>
  <c r="L264" i="9"/>
  <c r="M264" i="9" s="1"/>
  <c r="L266" i="9"/>
  <c r="M266" i="9" s="1"/>
  <c r="Q266" i="9" s="1"/>
  <c r="L273" i="9"/>
  <c r="M273" i="9" s="1"/>
  <c r="Q273" i="9" s="1"/>
  <c r="L275" i="9"/>
  <c r="M275" i="9" s="1"/>
  <c r="Q275" i="9" s="1"/>
  <c r="L277" i="9"/>
  <c r="M277" i="9" s="1"/>
  <c r="Q277" i="9" s="1"/>
  <c r="L279" i="9"/>
  <c r="M279" i="9" s="1"/>
  <c r="Q279" i="9" s="1"/>
  <c r="L267" i="9"/>
  <c r="M267" i="9" s="1"/>
  <c r="Q267" i="9" s="1"/>
  <c r="L268" i="9"/>
  <c r="M268" i="9" s="1"/>
  <c r="L269" i="9"/>
  <c r="M269" i="9" s="1"/>
  <c r="L270" i="9"/>
  <c r="M270" i="9" s="1"/>
  <c r="Q270" i="9" s="1"/>
  <c r="L271" i="9"/>
  <c r="M271" i="9" s="1"/>
  <c r="Q271" i="9" s="1"/>
  <c r="L272" i="9"/>
  <c r="M272" i="9" s="1"/>
  <c r="L274" i="9"/>
  <c r="M274" i="9" s="1"/>
  <c r="L276" i="9"/>
  <c r="M276" i="9" s="1"/>
  <c r="Q276" i="9" s="1"/>
  <c r="L278" i="9"/>
  <c r="M278" i="9" s="1"/>
  <c r="Q278" i="9" s="1"/>
  <c r="L280" i="9"/>
  <c r="M280" i="9" s="1"/>
  <c r="Q280" i="9" s="1"/>
  <c r="N5" i="7"/>
  <c r="O5" i="7" s="1"/>
  <c r="N6" i="7"/>
  <c r="O6" i="7" s="1"/>
  <c r="M8" i="7"/>
  <c r="N8" i="7" s="1"/>
  <c r="F5" i="7"/>
  <c r="F6" i="7" s="1"/>
  <c r="G6" i="7" s="1"/>
  <c r="J17" i="7"/>
  <c r="K17" i="7" s="1"/>
  <c r="J16" i="7"/>
  <c r="K16" i="7" s="1"/>
  <c r="J5" i="7"/>
  <c r="K5" i="7" s="1"/>
  <c r="J7" i="7"/>
  <c r="K7" i="7" s="1"/>
  <c r="J6" i="7"/>
  <c r="K6" i="7" s="1"/>
  <c r="E254" i="10" l="1"/>
  <c r="C254" i="10"/>
  <c r="B255" i="10"/>
  <c r="F253" i="10"/>
  <c r="G253" i="10" s="1"/>
  <c r="H253" i="10" s="1"/>
  <c r="D253" i="10"/>
  <c r="I253" i="10" s="1"/>
  <c r="Q156" i="9"/>
  <c r="N144" i="9"/>
  <c r="O144" i="9" s="1"/>
  <c r="Q144" i="9"/>
  <c r="N274" i="9"/>
  <c r="O274" i="9" s="1"/>
  <c r="Q274" i="9"/>
  <c r="N256" i="9"/>
  <c r="O256" i="9" s="1"/>
  <c r="Q256" i="9"/>
  <c r="N247" i="9"/>
  <c r="O247" i="9" s="1"/>
  <c r="Q247" i="9"/>
  <c r="N133" i="9"/>
  <c r="O133" i="9" s="1"/>
  <c r="Q133" i="9"/>
  <c r="N84" i="9"/>
  <c r="O84" i="9" s="1"/>
  <c r="Q84" i="9"/>
  <c r="N62" i="9"/>
  <c r="O62" i="9" s="1"/>
  <c r="Q62" i="9"/>
  <c r="N54" i="9"/>
  <c r="O54" i="9" s="1"/>
  <c r="Q54" i="9"/>
  <c r="N46" i="9"/>
  <c r="O46" i="9" s="1"/>
  <c r="Q46" i="9"/>
  <c r="N38" i="9"/>
  <c r="O38" i="9" s="1"/>
  <c r="Q38" i="9"/>
  <c r="N147" i="9"/>
  <c r="O147" i="9" s="1"/>
  <c r="Q147" i="9"/>
  <c r="N218" i="9"/>
  <c r="O218" i="9" s="1"/>
  <c r="Q218" i="9"/>
  <c r="N272" i="9"/>
  <c r="O272" i="9" s="1"/>
  <c r="Q272" i="9"/>
  <c r="N268" i="9"/>
  <c r="O268" i="9" s="1"/>
  <c r="Q268" i="9"/>
  <c r="N262" i="9"/>
  <c r="O262" i="9" s="1"/>
  <c r="Q262" i="9"/>
  <c r="N254" i="9"/>
  <c r="O254" i="9" s="1"/>
  <c r="Q254" i="9"/>
  <c r="N250" i="9"/>
  <c r="O250" i="9" s="1"/>
  <c r="Q250" i="9"/>
  <c r="N246" i="9"/>
  <c r="O246" i="9" s="1"/>
  <c r="Q246" i="9"/>
  <c r="N140" i="9"/>
  <c r="O140" i="9" s="1"/>
  <c r="Q140" i="9"/>
  <c r="N132" i="9"/>
  <c r="O132" i="9" s="1"/>
  <c r="Q132" i="9"/>
  <c r="N139" i="9"/>
  <c r="O139" i="9" s="1"/>
  <c r="Q139" i="9"/>
  <c r="N131" i="9"/>
  <c r="O131" i="9" s="1"/>
  <c r="Q131" i="9"/>
  <c r="N90" i="9"/>
  <c r="O90" i="9" s="1"/>
  <c r="Q90" i="9"/>
  <c r="N82" i="9"/>
  <c r="O82" i="9" s="1"/>
  <c r="Q82" i="9"/>
  <c r="N74" i="9"/>
  <c r="O74" i="9" s="1"/>
  <c r="Q74" i="9"/>
  <c r="N61" i="9"/>
  <c r="O61" i="9" s="1"/>
  <c r="Q61" i="9"/>
  <c r="N57" i="9"/>
  <c r="O57" i="9" s="1"/>
  <c r="Q57" i="9"/>
  <c r="N53" i="9"/>
  <c r="O53" i="9" s="1"/>
  <c r="Q53" i="9"/>
  <c r="N49" i="9"/>
  <c r="O49" i="9" s="1"/>
  <c r="Q49" i="9"/>
  <c r="N45" i="9"/>
  <c r="O45" i="9" s="1"/>
  <c r="Q45" i="9"/>
  <c r="N41" i="9"/>
  <c r="O41" i="9" s="1"/>
  <c r="Q41" i="9"/>
  <c r="O32" i="9"/>
  <c r="Q32" i="9"/>
  <c r="N220" i="9"/>
  <c r="O220" i="9" s="1"/>
  <c r="Q220" i="9"/>
  <c r="Q31" i="9"/>
  <c r="N136" i="9"/>
  <c r="O136" i="9" s="1"/>
  <c r="Q136" i="9"/>
  <c r="N269" i="9"/>
  <c r="O269" i="9" s="1"/>
  <c r="Q269" i="9"/>
  <c r="N264" i="9"/>
  <c r="O264" i="9" s="1"/>
  <c r="Q264" i="9"/>
  <c r="N251" i="9"/>
  <c r="O251" i="9" s="1"/>
  <c r="Q251" i="9"/>
  <c r="N142" i="9"/>
  <c r="O142" i="9" s="1"/>
  <c r="Q142" i="9"/>
  <c r="N141" i="9"/>
  <c r="O141" i="9" s="1"/>
  <c r="Q141" i="9"/>
  <c r="N92" i="9"/>
  <c r="O92" i="9" s="1"/>
  <c r="Q92" i="9"/>
  <c r="N76" i="9"/>
  <c r="O76" i="9" s="1"/>
  <c r="Q76" i="9"/>
  <c r="N58" i="9"/>
  <c r="O58" i="9" s="1"/>
  <c r="Q58" i="9"/>
  <c r="N50" i="9"/>
  <c r="O50" i="9" s="1"/>
  <c r="Q50" i="9"/>
  <c r="N42" i="9"/>
  <c r="O42" i="9" s="1"/>
  <c r="Q42" i="9"/>
  <c r="N34" i="9"/>
  <c r="O34" i="9" s="1"/>
  <c r="Q34" i="9"/>
  <c r="N66" i="9"/>
  <c r="O66" i="9" s="1"/>
  <c r="Q66" i="9"/>
  <c r="N146" i="9"/>
  <c r="O146" i="9" s="1"/>
  <c r="Q146" i="9"/>
  <c r="N138" i="9"/>
  <c r="O138" i="9" s="1"/>
  <c r="Q138" i="9"/>
  <c r="N37" i="9"/>
  <c r="O37" i="9" s="1"/>
  <c r="N277" i="9"/>
  <c r="O277" i="9" s="1"/>
  <c r="N98" i="9"/>
  <c r="O98" i="9" s="1"/>
  <c r="N106" i="9"/>
  <c r="O106" i="9" s="1"/>
  <c r="N110" i="9"/>
  <c r="O110" i="9" s="1"/>
  <c r="N118" i="9"/>
  <c r="O118" i="9" s="1"/>
  <c r="N155" i="9"/>
  <c r="O155" i="9" s="1"/>
  <c r="N163" i="9"/>
  <c r="O163" i="9" s="1"/>
  <c r="N167" i="9"/>
  <c r="O167" i="9" s="1"/>
  <c r="N175" i="9"/>
  <c r="O175" i="9" s="1"/>
  <c r="N183" i="9"/>
  <c r="O183" i="9" s="1"/>
  <c r="N189" i="9"/>
  <c r="O189" i="9" s="1"/>
  <c r="N197" i="9"/>
  <c r="O197" i="9" s="1"/>
  <c r="N205" i="9"/>
  <c r="O205" i="9" s="1"/>
  <c r="N213" i="9"/>
  <c r="O213" i="9" s="1"/>
  <c r="N223" i="9"/>
  <c r="O223" i="9" s="1"/>
  <c r="N231" i="9"/>
  <c r="O231" i="9" s="1"/>
  <c r="N235" i="9"/>
  <c r="O235" i="9" s="1"/>
  <c r="N243" i="9"/>
  <c r="O243" i="9" s="1"/>
  <c r="N280" i="9"/>
  <c r="O280" i="9" s="1"/>
  <c r="N70" i="9"/>
  <c r="O70" i="9" s="1"/>
  <c r="N102" i="9"/>
  <c r="O102" i="9" s="1"/>
  <c r="N114" i="9"/>
  <c r="O114" i="9" s="1"/>
  <c r="N122" i="9"/>
  <c r="O122" i="9" s="1"/>
  <c r="N126" i="9"/>
  <c r="O126" i="9" s="1"/>
  <c r="N151" i="9"/>
  <c r="O151" i="9" s="1"/>
  <c r="N159" i="9"/>
  <c r="O159" i="9" s="1"/>
  <c r="N171" i="9"/>
  <c r="O171" i="9" s="1"/>
  <c r="N179" i="9"/>
  <c r="O179" i="9" s="1"/>
  <c r="N193" i="9"/>
  <c r="O193" i="9" s="1"/>
  <c r="N201" i="9"/>
  <c r="O201" i="9" s="1"/>
  <c r="N209" i="9"/>
  <c r="O209" i="9" s="1"/>
  <c r="N217" i="9"/>
  <c r="O217" i="9" s="1"/>
  <c r="N227" i="9"/>
  <c r="O227" i="9" s="1"/>
  <c r="N239" i="9"/>
  <c r="O239" i="9" s="1"/>
  <c r="N271" i="9"/>
  <c r="O271" i="9" s="1"/>
  <c r="N267" i="9"/>
  <c r="O267" i="9" s="1"/>
  <c r="N260" i="9"/>
  <c r="O260" i="9" s="1"/>
  <c r="N253" i="9"/>
  <c r="O253" i="9" s="1"/>
  <c r="N249" i="9"/>
  <c r="O249" i="9" s="1"/>
  <c r="N245" i="9"/>
  <c r="O245" i="9" s="1"/>
  <c r="N145" i="9"/>
  <c r="O145" i="9" s="1"/>
  <c r="N137" i="9"/>
  <c r="O137" i="9" s="1"/>
  <c r="N130" i="9"/>
  <c r="O130" i="9" s="1"/>
  <c r="N88" i="9"/>
  <c r="O88" i="9" s="1"/>
  <c r="N80" i="9"/>
  <c r="O80" i="9" s="1"/>
  <c r="N65" i="9"/>
  <c r="O65" i="9" s="1"/>
  <c r="N60" i="9"/>
  <c r="O60" i="9" s="1"/>
  <c r="N56" i="9"/>
  <c r="O56" i="9" s="1"/>
  <c r="N52" i="9"/>
  <c r="O52" i="9" s="1"/>
  <c r="N48" i="9"/>
  <c r="O48" i="9" s="1"/>
  <c r="N44" i="9"/>
  <c r="O44" i="9" s="1"/>
  <c r="N40" i="9"/>
  <c r="O40" i="9" s="1"/>
  <c r="N36" i="9"/>
  <c r="O36" i="9" s="1"/>
  <c r="N96" i="9"/>
  <c r="O96" i="9" s="1"/>
  <c r="N187" i="9"/>
  <c r="O187" i="9" s="1"/>
  <c r="N265" i="9"/>
  <c r="O265" i="9" s="1"/>
  <c r="N257" i="9"/>
  <c r="O257" i="9" s="1"/>
  <c r="N134" i="9"/>
  <c r="O134" i="9" s="1"/>
  <c r="N93" i="9"/>
  <c r="O93" i="9" s="1"/>
  <c r="N85" i="9"/>
  <c r="O85" i="9" s="1"/>
  <c r="N77" i="9"/>
  <c r="O77" i="9" s="1"/>
  <c r="N275" i="9"/>
  <c r="O275" i="9" s="1"/>
  <c r="N263" i="9"/>
  <c r="O263" i="9" s="1"/>
  <c r="N255" i="9"/>
  <c r="O255" i="9" s="1"/>
  <c r="N91" i="9"/>
  <c r="O91" i="9" s="1"/>
  <c r="N83" i="9"/>
  <c r="O83" i="9" s="1"/>
  <c r="N75" i="9"/>
  <c r="O75" i="9" s="1"/>
  <c r="N67" i="9"/>
  <c r="O67" i="9" s="1"/>
  <c r="N71" i="9"/>
  <c r="O71" i="9" s="1"/>
  <c r="N99" i="9"/>
  <c r="O99" i="9" s="1"/>
  <c r="N103" i="9"/>
  <c r="O103" i="9" s="1"/>
  <c r="N107" i="9"/>
  <c r="O107" i="9" s="1"/>
  <c r="N111" i="9"/>
  <c r="O111" i="9" s="1"/>
  <c r="N115" i="9"/>
  <c r="O115" i="9" s="1"/>
  <c r="N119" i="9"/>
  <c r="O119" i="9" s="1"/>
  <c r="N123" i="9"/>
  <c r="O123" i="9" s="1"/>
  <c r="N127" i="9"/>
  <c r="O127" i="9" s="1"/>
  <c r="N148" i="9"/>
  <c r="O148" i="9" s="1"/>
  <c r="N152" i="9"/>
  <c r="O152" i="9" s="1"/>
  <c r="N156" i="9"/>
  <c r="O156" i="9" s="1"/>
  <c r="N160" i="9"/>
  <c r="O160" i="9" s="1"/>
  <c r="N164" i="9"/>
  <c r="O164" i="9" s="1"/>
  <c r="N168" i="9"/>
  <c r="O168" i="9" s="1"/>
  <c r="N172" i="9"/>
  <c r="O172" i="9" s="1"/>
  <c r="N176" i="9"/>
  <c r="O176" i="9" s="1"/>
  <c r="N180" i="9"/>
  <c r="O180" i="9" s="1"/>
  <c r="N184" i="9"/>
  <c r="O184" i="9" s="1"/>
  <c r="N190" i="9"/>
  <c r="O190" i="9" s="1"/>
  <c r="N194" i="9"/>
  <c r="O194" i="9" s="1"/>
  <c r="N198" i="9"/>
  <c r="O198" i="9" s="1"/>
  <c r="N202" i="9"/>
  <c r="O202" i="9" s="1"/>
  <c r="N206" i="9"/>
  <c r="O206" i="9" s="1"/>
  <c r="N210" i="9"/>
  <c r="O210" i="9" s="1"/>
  <c r="N214" i="9"/>
  <c r="O214" i="9" s="1"/>
  <c r="N219" i="9"/>
  <c r="O219" i="9" s="1"/>
  <c r="N224" i="9"/>
  <c r="O224" i="9" s="1"/>
  <c r="N228" i="9"/>
  <c r="O228" i="9" s="1"/>
  <c r="N232" i="9"/>
  <c r="O232" i="9" s="1"/>
  <c r="N236" i="9"/>
  <c r="O236" i="9" s="1"/>
  <c r="N240" i="9"/>
  <c r="O240" i="9" s="1"/>
  <c r="N281" i="9"/>
  <c r="N278" i="9"/>
  <c r="O278" i="9" s="1"/>
  <c r="N273" i="9"/>
  <c r="O273" i="9" s="1"/>
  <c r="N261" i="9"/>
  <c r="O261" i="9" s="1"/>
  <c r="N89" i="9"/>
  <c r="O89" i="9" s="1"/>
  <c r="N81" i="9"/>
  <c r="O81" i="9" s="1"/>
  <c r="N68" i="9"/>
  <c r="O68" i="9" s="1"/>
  <c r="N100" i="9"/>
  <c r="O100" i="9" s="1"/>
  <c r="N104" i="9"/>
  <c r="O104" i="9" s="1"/>
  <c r="N108" i="9"/>
  <c r="O108" i="9" s="1"/>
  <c r="N112" i="9"/>
  <c r="O112" i="9" s="1"/>
  <c r="N116" i="9"/>
  <c r="O116" i="9" s="1"/>
  <c r="N120" i="9"/>
  <c r="O120" i="9" s="1"/>
  <c r="N124" i="9"/>
  <c r="O124" i="9" s="1"/>
  <c r="N128" i="9"/>
  <c r="O128" i="9" s="1"/>
  <c r="N149" i="9"/>
  <c r="O149" i="9" s="1"/>
  <c r="N153" i="9"/>
  <c r="O153" i="9" s="1"/>
  <c r="N157" i="9"/>
  <c r="O157" i="9" s="1"/>
  <c r="N161" i="9"/>
  <c r="O161" i="9" s="1"/>
  <c r="N165" i="9"/>
  <c r="O165" i="9" s="1"/>
  <c r="N169" i="9"/>
  <c r="O169" i="9" s="1"/>
  <c r="N173" i="9"/>
  <c r="O173" i="9" s="1"/>
  <c r="N177" i="9"/>
  <c r="O177" i="9" s="1"/>
  <c r="N181" i="9"/>
  <c r="O181" i="9" s="1"/>
  <c r="N185" i="9"/>
  <c r="O185" i="9" s="1"/>
  <c r="N191" i="9"/>
  <c r="O191" i="9" s="1"/>
  <c r="N195" i="9"/>
  <c r="O195" i="9" s="1"/>
  <c r="N199" i="9"/>
  <c r="O199" i="9" s="1"/>
  <c r="N203" i="9"/>
  <c r="O203" i="9" s="1"/>
  <c r="N207" i="9"/>
  <c r="O207" i="9" s="1"/>
  <c r="N211" i="9"/>
  <c r="O211" i="9" s="1"/>
  <c r="N215" i="9"/>
  <c r="O215" i="9" s="1"/>
  <c r="N221" i="9"/>
  <c r="O221" i="9" s="1"/>
  <c r="N225" i="9"/>
  <c r="O225" i="9" s="1"/>
  <c r="N229" i="9"/>
  <c r="O229" i="9" s="1"/>
  <c r="N233" i="9"/>
  <c r="O233" i="9" s="1"/>
  <c r="N237" i="9"/>
  <c r="O237" i="9" s="1"/>
  <c r="N241" i="9"/>
  <c r="O241" i="9" s="1"/>
  <c r="M6" i="9"/>
  <c r="N6" i="9" s="1"/>
  <c r="N276" i="9"/>
  <c r="O276" i="9" s="1"/>
  <c r="N270" i="9"/>
  <c r="O270" i="9" s="1"/>
  <c r="N279" i="9"/>
  <c r="O279" i="9" s="1"/>
  <c r="N266" i="9"/>
  <c r="O266" i="9" s="1"/>
  <c r="N258" i="9"/>
  <c r="O258" i="9" s="1"/>
  <c r="N252" i="9"/>
  <c r="O252" i="9" s="1"/>
  <c r="N248" i="9"/>
  <c r="O248" i="9" s="1"/>
  <c r="N244" i="9"/>
  <c r="O244" i="9" s="1"/>
  <c r="N259" i="9"/>
  <c r="O259" i="9" s="1"/>
  <c r="N143" i="9"/>
  <c r="O143" i="9" s="1"/>
  <c r="N135" i="9"/>
  <c r="O135" i="9" s="1"/>
  <c r="N94" i="9"/>
  <c r="O94" i="9" s="1"/>
  <c r="N86" i="9"/>
  <c r="O86" i="9" s="1"/>
  <c r="N78" i="9"/>
  <c r="O78" i="9" s="1"/>
  <c r="N63" i="9"/>
  <c r="O63" i="9" s="1"/>
  <c r="N59" i="9"/>
  <c r="O59" i="9" s="1"/>
  <c r="N55" i="9"/>
  <c r="O55" i="9" s="1"/>
  <c r="N51" i="9"/>
  <c r="N47" i="9"/>
  <c r="O47" i="9" s="1"/>
  <c r="N43" i="9"/>
  <c r="O43" i="9" s="1"/>
  <c r="N39" i="9"/>
  <c r="O39" i="9" s="1"/>
  <c r="N35" i="9"/>
  <c r="O35" i="9" s="1"/>
  <c r="N95" i="9"/>
  <c r="O95" i="9" s="1"/>
  <c r="N87" i="9"/>
  <c r="O87" i="9" s="1"/>
  <c r="N79" i="9"/>
  <c r="O79" i="9" s="1"/>
  <c r="N64" i="9"/>
  <c r="O64" i="9" s="1"/>
  <c r="N69" i="9"/>
  <c r="O69" i="9" s="1"/>
  <c r="N97" i="9"/>
  <c r="O97" i="9" s="1"/>
  <c r="N101" i="9"/>
  <c r="O101" i="9" s="1"/>
  <c r="N105" i="9"/>
  <c r="O105" i="9" s="1"/>
  <c r="N109" i="9"/>
  <c r="O109" i="9" s="1"/>
  <c r="N113" i="9"/>
  <c r="O113" i="9" s="1"/>
  <c r="N117" i="9"/>
  <c r="O117" i="9" s="1"/>
  <c r="N121" i="9"/>
  <c r="O121" i="9" s="1"/>
  <c r="N125" i="9"/>
  <c r="O125" i="9" s="1"/>
  <c r="N129" i="9"/>
  <c r="O129" i="9" s="1"/>
  <c r="N150" i="9"/>
  <c r="O150" i="9" s="1"/>
  <c r="N154" i="9"/>
  <c r="O154" i="9" s="1"/>
  <c r="N158" i="9"/>
  <c r="O158" i="9" s="1"/>
  <c r="N162" i="9"/>
  <c r="O162" i="9" s="1"/>
  <c r="N166" i="9"/>
  <c r="O166" i="9" s="1"/>
  <c r="N170" i="9"/>
  <c r="O170" i="9" s="1"/>
  <c r="N174" i="9"/>
  <c r="O174" i="9" s="1"/>
  <c r="N178" i="9"/>
  <c r="O178" i="9" s="1"/>
  <c r="N182" i="9"/>
  <c r="O182" i="9" s="1"/>
  <c r="N186" i="9"/>
  <c r="O186" i="9" s="1"/>
  <c r="N188" i="9"/>
  <c r="O188" i="9" s="1"/>
  <c r="N192" i="9"/>
  <c r="O192" i="9" s="1"/>
  <c r="N196" i="9"/>
  <c r="O196" i="9" s="1"/>
  <c r="N200" i="9"/>
  <c r="O200" i="9" s="1"/>
  <c r="N204" i="9"/>
  <c r="O204" i="9" s="1"/>
  <c r="N208" i="9"/>
  <c r="O208" i="9" s="1"/>
  <c r="N212" i="9"/>
  <c r="O212" i="9" s="1"/>
  <c r="N216" i="9"/>
  <c r="O216" i="9" s="1"/>
  <c r="N222" i="9"/>
  <c r="O222" i="9" s="1"/>
  <c r="N226" i="9"/>
  <c r="O226" i="9" s="1"/>
  <c r="N230" i="9"/>
  <c r="O230" i="9" s="1"/>
  <c r="N234" i="9"/>
  <c r="O234" i="9" s="1"/>
  <c r="N238" i="9"/>
  <c r="O238" i="9" s="1"/>
  <c r="N242" i="9"/>
  <c r="O242" i="9" s="1"/>
  <c r="O33" i="9"/>
  <c r="F6" i="9"/>
  <c r="G6" i="9" s="1"/>
  <c r="D9" i="9"/>
  <c r="J8" i="9"/>
  <c r="I9" i="9"/>
  <c r="M7" i="9"/>
  <c r="N7" i="9" s="1"/>
  <c r="K7" i="9"/>
  <c r="M9" i="7"/>
  <c r="N9" i="7" s="1"/>
  <c r="O8" i="7"/>
  <c r="F7" i="7"/>
  <c r="G7" i="7" s="1"/>
  <c r="G5" i="7"/>
  <c r="J8" i="7"/>
  <c r="K8" i="7" s="1"/>
  <c r="E255" i="10" l="1"/>
  <c r="K255" i="10" s="1"/>
  <c r="B256" i="10"/>
  <c r="C255" i="10"/>
  <c r="F254" i="10"/>
  <c r="G254" i="10" s="1"/>
  <c r="H254" i="10" s="1"/>
  <c r="D254" i="10"/>
  <c r="I254" i="10" s="1"/>
  <c r="K254" i="10"/>
  <c r="E12" i="10"/>
  <c r="H11" i="10"/>
  <c r="H10" i="10"/>
  <c r="H9" i="10"/>
  <c r="O51" i="9"/>
  <c r="J60" i="9" s="1"/>
  <c r="I60" i="9" s="1"/>
  <c r="P51" i="9"/>
  <c r="R125" i="9"/>
  <c r="S125" i="9" s="1"/>
  <c r="J33" i="9"/>
  <c r="J31" i="9"/>
  <c r="J32" i="9"/>
  <c r="I32" i="9" s="1"/>
  <c r="J34" i="9"/>
  <c r="I34" i="9" s="1"/>
  <c r="F7" i="9"/>
  <c r="G7" i="9" s="1"/>
  <c r="J36" i="9"/>
  <c r="I36" i="9" s="1"/>
  <c r="J40" i="9"/>
  <c r="I40" i="9" s="1"/>
  <c r="J44" i="9"/>
  <c r="I44" i="9" s="1"/>
  <c r="J48" i="9"/>
  <c r="I48" i="9" s="1"/>
  <c r="J52" i="9"/>
  <c r="I52" i="9" s="1"/>
  <c r="J56" i="9"/>
  <c r="I56" i="9" s="1"/>
  <c r="J64" i="9"/>
  <c r="I64" i="9" s="1"/>
  <c r="J68" i="9"/>
  <c r="I68" i="9" s="1"/>
  <c r="I33" i="9"/>
  <c r="J37" i="9"/>
  <c r="I37" i="9" s="1"/>
  <c r="J41" i="9"/>
  <c r="I41" i="9" s="1"/>
  <c r="J45" i="9"/>
  <c r="I45" i="9" s="1"/>
  <c r="J49" i="9"/>
  <c r="I49" i="9" s="1"/>
  <c r="J57" i="9"/>
  <c r="I57" i="9" s="1"/>
  <c r="J61" i="9"/>
  <c r="I61" i="9" s="1"/>
  <c r="J65" i="9"/>
  <c r="I65" i="9" s="1"/>
  <c r="J38" i="9"/>
  <c r="I38" i="9" s="1"/>
  <c r="J46" i="9"/>
  <c r="I46" i="9" s="1"/>
  <c r="J54" i="9"/>
  <c r="I54" i="9" s="1"/>
  <c r="J70" i="9"/>
  <c r="I70" i="9" s="1"/>
  <c r="I31" i="9"/>
  <c r="J39" i="9"/>
  <c r="I39" i="9" s="1"/>
  <c r="J47" i="9"/>
  <c r="I47" i="9" s="1"/>
  <c r="J55" i="9"/>
  <c r="I55" i="9" s="1"/>
  <c r="J63" i="9"/>
  <c r="I63" i="9" s="1"/>
  <c r="J71" i="9"/>
  <c r="I71" i="9" s="1"/>
  <c r="J42" i="9"/>
  <c r="I42" i="9" s="1"/>
  <c r="J58" i="9"/>
  <c r="I58" i="9" s="1"/>
  <c r="J43" i="9"/>
  <c r="I43" i="9" s="1"/>
  <c r="J59" i="9"/>
  <c r="I59" i="9" s="1"/>
  <c r="J50" i="9"/>
  <c r="I50" i="9" s="1"/>
  <c r="J66" i="9"/>
  <c r="I66" i="9" s="1"/>
  <c r="J51" i="9"/>
  <c r="I51" i="9" s="1"/>
  <c r="J67" i="9"/>
  <c r="I67" i="9" s="1"/>
  <c r="J35" i="9"/>
  <c r="I35" i="9" s="1"/>
  <c r="P31" i="9"/>
  <c r="O281" i="9"/>
  <c r="R212" i="9" s="1"/>
  <c r="S212" i="9" s="1"/>
  <c r="J9" i="9"/>
  <c r="I10" i="9"/>
  <c r="M8" i="9"/>
  <c r="N8" i="9" s="1"/>
  <c r="K8" i="9"/>
  <c r="D10" i="9"/>
  <c r="M10" i="7"/>
  <c r="N10" i="7" s="1"/>
  <c r="O9" i="7"/>
  <c r="F8" i="7"/>
  <c r="J9" i="7"/>
  <c r="K9" i="7" s="1"/>
  <c r="F255" i="10" l="1"/>
  <c r="G255" i="10" s="1"/>
  <c r="H255" i="10" s="1"/>
  <c r="D255" i="10"/>
  <c r="I255" i="10" s="1"/>
  <c r="E256" i="10"/>
  <c r="K256" i="10" s="1"/>
  <c r="B257" i="10"/>
  <c r="C256" i="10"/>
  <c r="J62" i="9"/>
  <c r="I62" i="9" s="1"/>
  <c r="J69" i="9"/>
  <c r="I69" i="9" s="1"/>
  <c r="J53" i="9"/>
  <c r="I53" i="9" s="1"/>
  <c r="R136" i="9"/>
  <c r="S136" i="9" s="1"/>
  <c r="R105" i="9"/>
  <c r="S105" i="9" s="1"/>
  <c r="R205" i="9"/>
  <c r="S205" i="9" s="1"/>
  <c r="R254" i="9"/>
  <c r="S254" i="9" s="1"/>
  <c r="R232" i="9"/>
  <c r="S232" i="9" s="1"/>
  <c r="R228" i="9"/>
  <c r="S228" i="9" s="1"/>
  <c r="R128" i="9"/>
  <c r="S128" i="9" s="1"/>
  <c r="R118" i="9"/>
  <c r="S118" i="9" s="1"/>
  <c r="R256" i="9"/>
  <c r="S256" i="9" s="1"/>
  <c r="R159" i="9"/>
  <c r="S159" i="9" s="1"/>
  <c r="R157" i="9"/>
  <c r="S157" i="9" s="1"/>
  <c r="R224" i="9"/>
  <c r="S224" i="9" s="1"/>
  <c r="R106" i="9"/>
  <c r="S106" i="9" s="1"/>
  <c r="R135" i="9"/>
  <c r="S135" i="9" s="1"/>
  <c r="R179" i="9"/>
  <c r="S179" i="9" s="1"/>
  <c r="R77" i="9"/>
  <c r="S77" i="9" s="1"/>
  <c r="R115" i="9"/>
  <c r="S115" i="9" s="1"/>
  <c r="R168" i="9"/>
  <c r="S168" i="9" s="1"/>
  <c r="R266" i="9"/>
  <c r="S266" i="9" s="1"/>
  <c r="R155" i="9"/>
  <c r="S155" i="9" s="1"/>
  <c r="R216" i="9"/>
  <c r="S216" i="9" s="1"/>
  <c r="R76" i="9"/>
  <c r="S76" i="9" s="1"/>
  <c r="F8" i="9"/>
  <c r="G8" i="9" s="1"/>
  <c r="R262" i="9"/>
  <c r="S262" i="9" s="1"/>
  <c r="R96" i="9"/>
  <c r="S96" i="9" s="1"/>
  <c r="R241" i="9"/>
  <c r="S241" i="9" s="1"/>
  <c r="R244" i="9"/>
  <c r="S244" i="9" s="1"/>
  <c r="R271" i="9"/>
  <c r="S271" i="9" s="1"/>
  <c r="R222" i="9"/>
  <c r="S222" i="9" s="1"/>
  <c r="R206" i="9"/>
  <c r="S206" i="9" s="1"/>
  <c r="R203" i="9"/>
  <c r="S203" i="9" s="1"/>
  <c r="R133" i="9"/>
  <c r="S133" i="9" s="1"/>
  <c r="R183" i="9"/>
  <c r="S183" i="9" s="1"/>
  <c r="R239" i="9"/>
  <c r="S239" i="9" s="1"/>
  <c r="R164" i="9"/>
  <c r="S164" i="9" s="1"/>
  <c r="R278" i="9"/>
  <c r="S278" i="9" s="1"/>
  <c r="R154" i="9"/>
  <c r="S154" i="9" s="1"/>
  <c r="R116" i="9"/>
  <c r="S116" i="9" s="1"/>
  <c r="R151" i="9"/>
  <c r="S151" i="9" s="1"/>
  <c r="R223" i="9"/>
  <c r="S223" i="9" s="1"/>
  <c r="R95" i="9"/>
  <c r="S95" i="9" s="1"/>
  <c r="R238" i="9"/>
  <c r="S238" i="9" s="1"/>
  <c r="R146" i="9"/>
  <c r="S146" i="9" s="1"/>
  <c r="R240" i="9"/>
  <c r="S240" i="9" s="1"/>
  <c r="R94" i="9"/>
  <c r="S94" i="9" s="1"/>
  <c r="R194" i="9"/>
  <c r="S194" i="9" s="1"/>
  <c r="R86" i="9"/>
  <c r="S86" i="9" s="1"/>
  <c r="R147" i="9"/>
  <c r="S147" i="9" s="1"/>
  <c r="R139" i="9"/>
  <c r="S139" i="9" s="1"/>
  <c r="R142" i="9"/>
  <c r="S142" i="9" s="1"/>
  <c r="R243" i="9"/>
  <c r="S243" i="9" s="1"/>
  <c r="R253" i="9"/>
  <c r="S253" i="9" s="1"/>
  <c r="R83" i="9"/>
  <c r="S83" i="9" s="1"/>
  <c r="R180" i="9"/>
  <c r="S180" i="9" s="1"/>
  <c r="R81" i="9"/>
  <c r="S81" i="9" s="1"/>
  <c r="R207" i="9"/>
  <c r="S207" i="9" s="1"/>
  <c r="R143" i="9"/>
  <c r="S143" i="9" s="1"/>
  <c r="R170" i="9"/>
  <c r="S170" i="9" s="1"/>
  <c r="R156" i="9"/>
  <c r="S156" i="9" s="1"/>
  <c r="R165" i="9"/>
  <c r="S165" i="9" s="1"/>
  <c r="R162" i="9"/>
  <c r="S162" i="9" s="1"/>
  <c r="R257" i="9"/>
  <c r="S257" i="9" s="1"/>
  <c r="R221" i="9"/>
  <c r="S221" i="9" s="1"/>
  <c r="R280" i="9"/>
  <c r="S280" i="9" s="1"/>
  <c r="R75" i="9"/>
  <c r="S75" i="9" s="1"/>
  <c r="R236" i="9"/>
  <c r="S236" i="9" s="1"/>
  <c r="R211" i="9"/>
  <c r="S211" i="9" s="1"/>
  <c r="R158" i="9"/>
  <c r="S158" i="9" s="1"/>
  <c r="R84" i="9"/>
  <c r="S84" i="9" s="1"/>
  <c r="R82" i="9"/>
  <c r="S82" i="9" s="1"/>
  <c r="R197" i="9"/>
  <c r="S197" i="9" s="1"/>
  <c r="R88" i="9"/>
  <c r="S88" i="9" s="1"/>
  <c r="R181" i="9"/>
  <c r="S181" i="9" s="1"/>
  <c r="R129" i="9"/>
  <c r="S129" i="9" s="1"/>
  <c r="R193" i="9"/>
  <c r="S193" i="9" s="1"/>
  <c r="R210" i="9"/>
  <c r="S210" i="9" s="1"/>
  <c r="R150" i="9"/>
  <c r="S150" i="9" s="1"/>
  <c r="R140" i="9"/>
  <c r="S140" i="9" s="1"/>
  <c r="R264" i="9"/>
  <c r="S264" i="9" s="1"/>
  <c r="R134" i="9"/>
  <c r="S134" i="9" s="1"/>
  <c r="R173" i="9"/>
  <c r="S173" i="9" s="1"/>
  <c r="R252" i="9"/>
  <c r="S252" i="9" s="1"/>
  <c r="R234" i="9"/>
  <c r="S234" i="9" s="1"/>
  <c r="R87" i="9"/>
  <c r="S87" i="9" s="1"/>
  <c r="R185" i="9"/>
  <c r="S185" i="9" s="1"/>
  <c r="R263" i="9"/>
  <c r="S263" i="9" s="1"/>
  <c r="R219" i="9"/>
  <c r="S219" i="9" s="1"/>
  <c r="R195" i="9"/>
  <c r="S195" i="9" s="1"/>
  <c r="R131" i="9"/>
  <c r="S131" i="9" s="1"/>
  <c r="R217" i="9"/>
  <c r="S217" i="9" s="1"/>
  <c r="R175" i="9"/>
  <c r="S175" i="9" s="1"/>
  <c r="R272" i="9"/>
  <c r="S272" i="9" s="1"/>
  <c r="R90" i="9"/>
  <c r="S90" i="9" s="1"/>
  <c r="R98" i="9"/>
  <c r="S98" i="9" s="1"/>
  <c r="R114" i="9"/>
  <c r="S114" i="9" s="1"/>
  <c r="R137" i="9"/>
  <c r="S137" i="9" s="1"/>
  <c r="R99" i="9"/>
  <c r="S99" i="9" s="1"/>
  <c r="R198" i="9"/>
  <c r="S198" i="9" s="1"/>
  <c r="R124" i="9"/>
  <c r="S124" i="9" s="1"/>
  <c r="R225" i="9"/>
  <c r="S225" i="9" s="1"/>
  <c r="R78" i="9"/>
  <c r="S78" i="9" s="1"/>
  <c r="R186" i="9"/>
  <c r="S186" i="9" s="1"/>
  <c r="R190" i="9"/>
  <c r="S190" i="9" s="1"/>
  <c r="R199" i="9"/>
  <c r="S199" i="9" s="1"/>
  <c r="R192" i="9"/>
  <c r="S192" i="9" s="1"/>
  <c r="R176" i="9"/>
  <c r="S176" i="9" s="1"/>
  <c r="R101" i="9"/>
  <c r="S101" i="9" s="1"/>
  <c r="R209" i="9"/>
  <c r="S209" i="9" s="1"/>
  <c r="R152" i="9"/>
  <c r="S152" i="9" s="1"/>
  <c r="R112" i="9"/>
  <c r="S112" i="9" s="1"/>
  <c r="R248" i="9"/>
  <c r="S248" i="9" s="1"/>
  <c r="R174" i="9"/>
  <c r="S174" i="9" s="1"/>
  <c r="R268" i="9"/>
  <c r="S268" i="9" s="1"/>
  <c r="R141" i="9"/>
  <c r="S141" i="9" s="1"/>
  <c r="R231" i="9"/>
  <c r="S231" i="9" s="1"/>
  <c r="R255" i="9"/>
  <c r="S255" i="9" s="1"/>
  <c r="R215" i="9"/>
  <c r="S215" i="9" s="1"/>
  <c r="R178" i="9"/>
  <c r="S178" i="9" s="1"/>
  <c r="R260" i="9"/>
  <c r="S260" i="9" s="1"/>
  <c r="R169" i="9"/>
  <c r="S169" i="9" s="1"/>
  <c r="R182" i="9"/>
  <c r="S182" i="9" s="1"/>
  <c r="R226" i="9"/>
  <c r="S226" i="9" s="1"/>
  <c r="R227" i="9"/>
  <c r="S227" i="9" s="1"/>
  <c r="R91" i="9"/>
  <c r="S91" i="9" s="1"/>
  <c r="R104" i="9"/>
  <c r="S104" i="9" s="1"/>
  <c r="R276" i="9"/>
  <c r="S276" i="9" s="1"/>
  <c r="R166" i="9"/>
  <c r="S166" i="9" s="1"/>
  <c r="R163" i="9"/>
  <c r="S163" i="9" s="1"/>
  <c r="R122" i="9"/>
  <c r="S122" i="9" s="1"/>
  <c r="R249" i="9"/>
  <c r="S249" i="9" s="1"/>
  <c r="R187" i="9"/>
  <c r="S187" i="9" s="1"/>
  <c r="R103" i="9"/>
  <c r="S103" i="9" s="1"/>
  <c r="R184" i="9"/>
  <c r="S184" i="9" s="1"/>
  <c r="R273" i="9"/>
  <c r="S273" i="9" s="1"/>
  <c r="R161" i="9"/>
  <c r="S161" i="9" s="1"/>
  <c r="R229" i="9"/>
  <c r="S229" i="9" s="1"/>
  <c r="R109" i="9"/>
  <c r="S109" i="9" s="1"/>
  <c r="R188" i="9"/>
  <c r="S188" i="9" s="1"/>
  <c r="R274" i="9"/>
  <c r="S274" i="9" s="1"/>
  <c r="R246" i="9"/>
  <c r="S246" i="9" s="1"/>
  <c r="R269" i="9"/>
  <c r="S269" i="9" s="1"/>
  <c r="R110" i="9"/>
  <c r="S110" i="9" s="1"/>
  <c r="R267" i="9"/>
  <c r="S267" i="9" s="1"/>
  <c r="R265" i="9"/>
  <c r="S265" i="9" s="1"/>
  <c r="R123" i="9"/>
  <c r="S123" i="9" s="1"/>
  <c r="R100" i="9"/>
  <c r="S100" i="9" s="1"/>
  <c r="R208" i="9"/>
  <c r="S208" i="9" s="1"/>
  <c r="R235" i="9"/>
  <c r="S235" i="9" s="1"/>
  <c r="R80" i="9"/>
  <c r="S80" i="9" s="1"/>
  <c r="R111" i="9"/>
  <c r="S111" i="9" s="1"/>
  <c r="R89" i="9"/>
  <c r="S89" i="9" s="1"/>
  <c r="R237" i="9"/>
  <c r="S237" i="9" s="1"/>
  <c r="R79" i="9"/>
  <c r="S79" i="9" s="1"/>
  <c r="P281" i="9"/>
  <c r="R281" i="9"/>
  <c r="S281" i="9" s="1"/>
  <c r="R144" i="9"/>
  <c r="S144" i="9" s="1"/>
  <c r="R250" i="9"/>
  <c r="S250" i="9" s="1"/>
  <c r="R74" i="9"/>
  <c r="S74" i="9" s="1"/>
  <c r="R220" i="9"/>
  <c r="S220" i="9" s="1"/>
  <c r="R92" i="9"/>
  <c r="S92" i="9" s="1"/>
  <c r="R138" i="9"/>
  <c r="S138" i="9" s="1"/>
  <c r="R213" i="9"/>
  <c r="S213" i="9" s="1"/>
  <c r="R201" i="9"/>
  <c r="S201" i="9" s="1"/>
  <c r="R275" i="9"/>
  <c r="S275" i="9" s="1"/>
  <c r="R148" i="9"/>
  <c r="S148" i="9" s="1"/>
  <c r="R214" i="9"/>
  <c r="S214" i="9" s="1"/>
  <c r="R108" i="9"/>
  <c r="S108" i="9" s="1"/>
  <c r="R191" i="9"/>
  <c r="S191" i="9" s="1"/>
  <c r="R270" i="9"/>
  <c r="S270" i="9" s="1"/>
  <c r="R121" i="9"/>
  <c r="S121" i="9" s="1"/>
  <c r="R200" i="9"/>
  <c r="S200" i="9" s="1"/>
  <c r="R107" i="9"/>
  <c r="S107" i="9" s="1"/>
  <c r="R261" i="9"/>
  <c r="S261" i="9" s="1"/>
  <c r="R233" i="9"/>
  <c r="S233" i="9" s="1"/>
  <c r="R113" i="9"/>
  <c r="S113" i="9" s="1"/>
  <c r="R277" i="9"/>
  <c r="S277" i="9" s="1"/>
  <c r="R145" i="9"/>
  <c r="S145" i="9" s="1"/>
  <c r="R127" i="9"/>
  <c r="S127" i="9" s="1"/>
  <c r="R153" i="9"/>
  <c r="S153" i="9" s="1"/>
  <c r="R259" i="9"/>
  <c r="S259" i="9" s="1"/>
  <c r="R196" i="9"/>
  <c r="S196" i="9" s="1"/>
  <c r="R189" i="9"/>
  <c r="S189" i="9" s="1"/>
  <c r="R171" i="9"/>
  <c r="S171" i="9" s="1"/>
  <c r="R130" i="9"/>
  <c r="S130" i="9" s="1"/>
  <c r="R93" i="9"/>
  <c r="S93" i="9" s="1"/>
  <c r="R119" i="9"/>
  <c r="S119" i="9" s="1"/>
  <c r="R202" i="9"/>
  <c r="S202" i="9" s="1"/>
  <c r="R177" i="9"/>
  <c r="S177" i="9" s="1"/>
  <c r="R279" i="9"/>
  <c r="S279" i="9" s="1"/>
  <c r="R204" i="9"/>
  <c r="S204" i="9" s="1"/>
  <c r="R247" i="9"/>
  <c r="S247" i="9" s="1"/>
  <c r="R218" i="9"/>
  <c r="S218" i="9" s="1"/>
  <c r="R132" i="9"/>
  <c r="S132" i="9" s="1"/>
  <c r="R251" i="9"/>
  <c r="S251" i="9" s="1"/>
  <c r="R167" i="9"/>
  <c r="S167" i="9" s="1"/>
  <c r="R126" i="9"/>
  <c r="S126" i="9" s="1"/>
  <c r="R245" i="9"/>
  <c r="S245" i="9" s="1"/>
  <c r="R85" i="9"/>
  <c r="S85" i="9" s="1"/>
  <c r="R172" i="9"/>
  <c r="S172" i="9" s="1"/>
  <c r="R149" i="9"/>
  <c r="S149" i="9" s="1"/>
  <c r="R97" i="9"/>
  <c r="S97" i="9" s="1"/>
  <c r="R242" i="9"/>
  <c r="S242" i="9" s="1"/>
  <c r="R102" i="9"/>
  <c r="S102" i="9" s="1"/>
  <c r="R160" i="9"/>
  <c r="S160" i="9" s="1"/>
  <c r="R120" i="9"/>
  <c r="S120" i="9" s="1"/>
  <c r="R258" i="9"/>
  <c r="S258" i="9" s="1"/>
  <c r="R117" i="9"/>
  <c r="S117" i="9" s="1"/>
  <c r="R230" i="9"/>
  <c r="S230" i="9" s="1"/>
  <c r="I11" i="9"/>
  <c r="J10" i="9"/>
  <c r="D11" i="9"/>
  <c r="M9" i="9"/>
  <c r="N9" i="9" s="1"/>
  <c r="K9" i="9"/>
  <c r="M11" i="7"/>
  <c r="N11" i="7" s="1"/>
  <c r="O10" i="7"/>
  <c r="F9" i="7"/>
  <c r="G9" i="7" s="1"/>
  <c r="G8" i="7"/>
  <c r="J10" i="7"/>
  <c r="K10" i="7" s="1"/>
  <c r="B7" i="6"/>
  <c r="H6" i="1"/>
  <c r="B7" i="1"/>
  <c r="D256" i="10" l="1"/>
  <c r="I256" i="10" s="1"/>
  <c r="F256" i="10"/>
  <c r="G256" i="10" s="1"/>
  <c r="H256" i="10" s="1"/>
  <c r="E257" i="10"/>
  <c r="K257" i="10" s="1"/>
  <c r="B258" i="10"/>
  <c r="C257" i="10"/>
  <c r="F9" i="9"/>
  <c r="G9" i="9" s="1"/>
  <c r="D12" i="9"/>
  <c r="I12" i="9"/>
  <c r="J11" i="9"/>
  <c r="M10" i="9"/>
  <c r="N10" i="9" s="1"/>
  <c r="K10" i="9"/>
  <c r="M12" i="7"/>
  <c r="N12" i="7" s="1"/>
  <c r="O11" i="7"/>
  <c r="F10" i="7"/>
  <c r="G10" i="7" s="1"/>
  <c r="F5" i="6"/>
  <c r="F6" i="6" s="1"/>
  <c r="J11" i="7"/>
  <c r="K11" i="7" s="1"/>
  <c r="J14" i="6"/>
  <c r="K14" i="6" s="1"/>
  <c r="J15" i="6"/>
  <c r="K15" i="6" s="1"/>
  <c r="J13" i="6"/>
  <c r="K13" i="6" s="1"/>
  <c r="J6" i="6"/>
  <c r="K6" i="6" s="1"/>
  <c r="J8" i="6"/>
  <c r="K8" i="6" s="1"/>
  <c r="J10" i="6"/>
  <c r="K10" i="6" s="1"/>
  <c r="J12" i="6"/>
  <c r="K12" i="6" s="1"/>
  <c r="J5" i="6"/>
  <c r="K5" i="6" s="1"/>
  <c r="J7" i="6"/>
  <c r="K7" i="6" s="1"/>
  <c r="J9" i="6"/>
  <c r="K9" i="6" s="1"/>
  <c r="J11" i="6"/>
  <c r="K11" i="6" s="1"/>
  <c r="I6" i="1"/>
  <c r="J6" i="1" s="1"/>
  <c r="I5" i="1"/>
  <c r="J5" i="1" s="1"/>
  <c r="E5" i="1"/>
  <c r="H7" i="1"/>
  <c r="I7" i="1" s="1"/>
  <c r="E258" i="10" l="1"/>
  <c r="K258" i="10" s="1"/>
  <c r="B259" i="10"/>
  <c r="C258" i="10"/>
  <c r="F257" i="10"/>
  <c r="G257" i="10" s="1"/>
  <c r="H257" i="10" s="1"/>
  <c r="D257" i="10"/>
  <c r="I257" i="10" s="1"/>
  <c r="F10" i="9"/>
  <c r="F11" i="7"/>
  <c r="F12" i="7" s="1"/>
  <c r="F13" i="7" s="1"/>
  <c r="F14" i="7" s="1"/>
  <c r="F15" i="7" s="1"/>
  <c r="F16" i="7" s="1"/>
  <c r="G5" i="6"/>
  <c r="I13" i="9"/>
  <c r="J12" i="9"/>
  <c r="K11" i="9"/>
  <c r="M11" i="9"/>
  <c r="N11" i="9" s="1"/>
  <c r="D13" i="9"/>
  <c r="M13" i="7"/>
  <c r="N13" i="7" s="1"/>
  <c r="O12" i="7"/>
  <c r="G6" i="6"/>
  <c r="F7" i="6"/>
  <c r="G7" i="6" s="1"/>
  <c r="J12" i="7"/>
  <c r="K12" i="7" s="1"/>
  <c r="E6" i="1"/>
  <c r="E7" i="1" s="1"/>
  <c r="F7" i="1" s="1"/>
  <c r="F5" i="1"/>
  <c r="H8" i="1"/>
  <c r="J7" i="1"/>
  <c r="E259" i="10" l="1"/>
  <c r="K259" i="10" s="1"/>
  <c r="B260" i="10"/>
  <c r="C259" i="10"/>
  <c r="D258" i="10"/>
  <c r="I258" i="10" s="1"/>
  <c r="F258" i="10"/>
  <c r="G258" i="10" s="1"/>
  <c r="H258" i="10" s="1"/>
  <c r="G10" i="9"/>
  <c r="F11" i="9"/>
  <c r="G12" i="7"/>
  <c r="G11" i="7"/>
  <c r="I14" i="9"/>
  <c r="J13" i="9"/>
  <c r="D14" i="9"/>
  <c r="K12" i="9"/>
  <c r="M12" i="9"/>
  <c r="N12" i="9" s="1"/>
  <c r="M14" i="7"/>
  <c r="N14" i="7" s="1"/>
  <c r="O13" i="7"/>
  <c r="F8" i="6"/>
  <c r="F9" i="6" s="1"/>
  <c r="G9" i="6" s="1"/>
  <c r="G16" i="7"/>
  <c r="F17" i="7"/>
  <c r="G17" i="7" s="1"/>
  <c r="J13" i="7"/>
  <c r="K13" i="7" s="1"/>
  <c r="G13" i="7"/>
  <c r="E8" i="1"/>
  <c r="E9" i="1" s="1"/>
  <c r="F6" i="1"/>
  <c r="H9" i="1"/>
  <c r="I8" i="1"/>
  <c r="J8" i="1" s="1"/>
  <c r="C260" i="10" l="1"/>
  <c r="E260" i="10"/>
  <c r="K260" i="10" s="1"/>
  <c r="B261" i="10"/>
  <c r="F259" i="10"/>
  <c r="G259" i="10" s="1"/>
  <c r="H259" i="10" s="1"/>
  <c r="D259" i="10"/>
  <c r="I259" i="10" s="1"/>
  <c r="G11" i="9"/>
  <c r="F12" i="9"/>
  <c r="G12" i="9" s="1"/>
  <c r="D15" i="9"/>
  <c r="K13" i="9"/>
  <c r="M13" i="9"/>
  <c r="N13" i="9" s="1"/>
  <c r="J14" i="9"/>
  <c r="I15" i="9"/>
  <c r="G8" i="6"/>
  <c r="M15" i="7"/>
  <c r="N15" i="7" s="1"/>
  <c r="O14" i="7"/>
  <c r="F10" i="6"/>
  <c r="G10" i="6" s="1"/>
  <c r="G14" i="7"/>
  <c r="G15" i="7"/>
  <c r="J15" i="7"/>
  <c r="K15" i="7" s="1"/>
  <c r="J14" i="7"/>
  <c r="K14" i="7" s="1"/>
  <c r="F8" i="1"/>
  <c r="E10" i="1"/>
  <c r="H10" i="1"/>
  <c r="I9" i="1"/>
  <c r="J9" i="1" s="1"/>
  <c r="F9" i="1"/>
  <c r="D260" i="10" l="1"/>
  <c r="I260" i="10" s="1"/>
  <c r="F260" i="10"/>
  <c r="G260" i="10" s="1"/>
  <c r="H260" i="10" s="1"/>
  <c r="C261" i="10"/>
  <c r="B262" i="10"/>
  <c r="E261" i="10"/>
  <c r="K261" i="10" s="1"/>
  <c r="F13" i="9"/>
  <c r="G13" i="9" s="1"/>
  <c r="F14" i="9"/>
  <c r="G14" i="9" s="1"/>
  <c r="M14" i="9"/>
  <c r="N14" i="9" s="1"/>
  <c r="K14" i="9"/>
  <c r="D16" i="9"/>
  <c r="J15" i="9"/>
  <c r="I16" i="9"/>
  <c r="M16" i="7"/>
  <c r="N16" i="7" s="1"/>
  <c r="O15" i="7"/>
  <c r="F11" i="6"/>
  <c r="G11" i="6" s="1"/>
  <c r="E11" i="1"/>
  <c r="E12" i="1" s="1"/>
  <c r="H11" i="1"/>
  <c r="I10" i="1"/>
  <c r="J10" i="1" s="1"/>
  <c r="F10" i="1"/>
  <c r="C262" i="10" l="1"/>
  <c r="B263" i="10"/>
  <c r="E262" i="10"/>
  <c r="K262" i="10" s="1"/>
  <c r="D261" i="10"/>
  <c r="I261" i="10" s="1"/>
  <c r="F261" i="10"/>
  <c r="G261" i="10" s="1"/>
  <c r="H261" i="10" s="1"/>
  <c r="F15" i="9"/>
  <c r="G15" i="9" s="1"/>
  <c r="F12" i="6"/>
  <c r="F13" i="6" s="1"/>
  <c r="M15" i="9"/>
  <c r="N15" i="9" s="1"/>
  <c r="K15" i="9"/>
  <c r="I17" i="9"/>
  <c r="J17" i="9" s="1"/>
  <c r="J16" i="9"/>
  <c r="M17" i="7"/>
  <c r="O16" i="7"/>
  <c r="H12" i="1"/>
  <c r="I12" i="1" s="1"/>
  <c r="J12" i="1" s="1"/>
  <c r="I11" i="1"/>
  <c r="J11" i="1" s="1"/>
  <c r="F12" i="1"/>
  <c r="F11" i="1"/>
  <c r="C263" i="10" l="1"/>
  <c r="E263" i="10"/>
  <c r="K263" i="10" s="1"/>
  <c r="B264" i="10"/>
  <c r="D262" i="10"/>
  <c r="I262" i="10" s="1"/>
  <c r="F262" i="10"/>
  <c r="G262" i="10" s="1"/>
  <c r="H262" i="10" s="1"/>
  <c r="F16" i="9"/>
  <c r="G16" i="9" s="1"/>
  <c r="G12" i="6"/>
  <c r="M16" i="9"/>
  <c r="N16" i="9" s="1"/>
  <c r="K16" i="9"/>
  <c r="K17" i="9"/>
  <c r="M17" i="9"/>
  <c r="N17" i="9" s="1"/>
  <c r="N17" i="7"/>
  <c r="O17" i="7" s="1"/>
  <c r="G13" i="6"/>
  <c r="F14" i="6"/>
  <c r="G14" i="6" s="1"/>
  <c r="C264" i="10" l="1"/>
  <c r="B265" i="10"/>
  <c r="E264" i="10"/>
  <c r="K264" i="10" s="1"/>
  <c r="D263" i="10"/>
  <c r="I263" i="10" s="1"/>
  <c r="F263" i="10"/>
  <c r="G263" i="10" s="1"/>
  <c r="H263" i="10" s="1"/>
  <c r="F17" i="9"/>
  <c r="G17" i="9" s="1"/>
  <c r="F15" i="6"/>
  <c r="G15" i="6" s="1"/>
  <c r="D264" i="10" l="1"/>
  <c r="I264" i="10" s="1"/>
  <c r="F264" i="10"/>
  <c r="G264" i="10" s="1"/>
  <c r="H264" i="10" s="1"/>
  <c r="B266" i="10"/>
  <c r="C265" i="10"/>
  <c r="E265" i="10"/>
  <c r="K265" i="10" s="1"/>
  <c r="P279" i="9"/>
  <c r="F265" i="10" l="1"/>
  <c r="G265" i="10" s="1"/>
  <c r="H265" i="10" s="1"/>
  <c r="D265" i="10"/>
  <c r="I265" i="10" s="1"/>
  <c r="C266" i="10"/>
  <c r="B267" i="10"/>
  <c r="E266" i="10"/>
  <c r="K266" i="10" s="1"/>
  <c r="P277" i="9"/>
  <c r="P276" i="9"/>
  <c r="P280" i="9"/>
  <c r="P224" i="9"/>
  <c r="P215" i="9"/>
  <c r="P207" i="9"/>
  <c r="P208" i="9"/>
  <c r="P218" i="9"/>
  <c r="P221" i="9"/>
  <c r="P216" i="9"/>
  <c r="P214" i="9"/>
  <c r="P233" i="9"/>
  <c r="P210" i="9"/>
  <c r="P203" i="9"/>
  <c r="P229" i="9"/>
  <c r="P205" i="9"/>
  <c r="P234" i="9"/>
  <c r="P228" i="9"/>
  <c r="P223" i="9"/>
  <c r="P225" i="9"/>
  <c r="P217" i="9"/>
  <c r="P219" i="9"/>
  <c r="P222" i="9"/>
  <c r="P220" i="9"/>
  <c r="P227" i="9"/>
  <c r="P202" i="9"/>
  <c r="P201" i="9"/>
  <c r="P200" i="9"/>
  <c r="P226" i="9"/>
  <c r="P235" i="9"/>
  <c r="P212" i="9"/>
  <c r="P231" i="9"/>
  <c r="P211" i="9"/>
  <c r="P236" i="9"/>
  <c r="L72" i="9"/>
  <c r="M72" i="9" s="1"/>
  <c r="Q72" i="9" s="1"/>
  <c r="P213" i="9"/>
  <c r="P230" i="9"/>
  <c r="P204" i="9"/>
  <c r="P232" i="9"/>
  <c r="P206" i="9"/>
  <c r="P209" i="9"/>
  <c r="P237" i="9"/>
  <c r="P240" i="9"/>
  <c r="P238" i="9"/>
  <c r="P239" i="9"/>
  <c r="P241" i="9"/>
  <c r="P243" i="9"/>
  <c r="P242" i="9"/>
  <c r="P244" i="9"/>
  <c r="P245" i="9"/>
  <c r="P246" i="9"/>
  <c r="P247" i="9"/>
  <c r="P248" i="9"/>
  <c r="P249" i="9"/>
  <c r="P250" i="9"/>
  <c r="P252" i="9"/>
  <c r="P251" i="9"/>
  <c r="P255" i="9"/>
  <c r="P254" i="9"/>
  <c r="P256" i="9"/>
  <c r="P253" i="9"/>
  <c r="P257" i="9"/>
  <c r="P258" i="9"/>
  <c r="P259" i="9"/>
  <c r="P260" i="9"/>
  <c r="P261" i="9"/>
  <c r="P262" i="9"/>
  <c r="P263" i="9"/>
  <c r="P265" i="9"/>
  <c r="P264" i="9"/>
  <c r="P266" i="9"/>
  <c r="P267" i="9"/>
  <c r="P268" i="9"/>
  <c r="P272" i="9"/>
  <c r="P270" i="9"/>
  <c r="P269" i="9"/>
  <c r="P271" i="9"/>
  <c r="P275" i="9"/>
  <c r="P278" i="9"/>
  <c r="P274" i="9"/>
  <c r="P273" i="9"/>
  <c r="F266" i="10" l="1"/>
  <c r="G266" i="10" s="1"/>
  <c r="H266" i="10" s="1"/>
  <c r="D266" i="10"/>
  <c r="I266" i="10" s="1"/>
  <c r="B268" i="10"/>
  <c r="C267" i="10"/>
  <c r="E267" i="10"/>
  <c r="K267" i="10" s="1"/>
  <c r="N72" i="9"/>
  <c r="O72" i="9" s="1"/>
  <c r="N73" i="9"/>
  <c r="O73" i="9" s="1"/>
  <c r="R73" i="9" s="1"/>
  <c r="S73" i="9" s="1"/>
  <c r="P179" i="9"/>
  <c r="P183" i="9"/>
  <c r="P98" i="9"/>
  <c r="P103" i="9"/>
  <c r="P104" i="9"/>
  <c r="P177" i="9"/>
  <c r="P193" i="9"/>
  <c r="P127" i="9"/>
  <c r="P67" i="9"/>
  <c r="P96" i="9"/>
  <c r="P197" i="9"/>
  <c r="P54" i="9"/>
  <c r="P66" i="9"/>
  <c r="P71" i="9"/>
  <c r="P174" i="9"/>
  <c r="P112" i="9"/>
  <c r="P157" i="9"/>
  <c r="P175" i="9"/>
  <c r="P57" i="9"/>
  <c r="P87" i="9"/>
  <c r="P133" i="9"/>
  <c r="P45" i="9"/>
  <c r="P49" i="9"/>
  <c r="P198" i="9"/>
  <c r="P35" i="9"/>
  <c r="P89" i="9"/>
  <c r="P69" i="9"/>
  <c r="P161" i="9"/>
  <c r="P39" i="9"/>
  <c r="P189" i="9"/>
  <c r="P111" i="9"/>
  <c r="P106" i="9"/>
  <c r="P110" i="9"/>
  <c r="P120" i="9"/>
  <c r="P90" i="9"/>
  <c r="P116" i="9"/>
  <c r="P144" i="9"/>
  <c r="P37" i="9"/>
  <c r="P34" i="9"/>
  <c r="P176" i="9"/>
  <c r="P101" i="9"/>
  <c r="P113" i="9"/>
  <c r="P122" i="9"/>
  <c r="P77" i="9"/>
  <c r="P121" i="9"/>
  <c r="P78" i="9"/>
  <c r="P194" i="9"/>
  <c r="P50" i="9"/>
  <c r="P43" i="9"/>
  <c r="P135" i="9"/>
  <c r="P149" i="9"/>
  <c r="P153" i="9"/>
  <c r="P80" i="9"/>
  <c r="P94" i="9"/>
  <c r="P172" i="9"/>
  <c r="P146" i="9"/>
  <c r="P129" i="9"/>
  <c r="P136" i="9"/>
  <c r="P190" i="9"/>
  <c r="P93" i="9"/>
  <c r="P173" i="9"/>
  <c r="P82" i="9"/>
  <c r="P123" i="9"/>
  <c r="P59" i="9"/>
  <c r="P84" i="9"/>
  <c r="P168" i="9"/>
  <c r="P105" i="9"/>
  <c r="P169" i="9"/>
  <c r="P155" i="9"/>
  <c r="P145" i="9"/>
  <c r="P128" i="9"/>
  <c r="P95" i="9"/>
  <c r="P75" i="9"/>
  <c r="P158" i="9"/>
  <c r="P115" i="9"/>
  <c r="P180" i="9"/>
  <c r="P152" i="9"/>
  <c r="P185" i="9"/>
  <c r="P108" i="9"/>
  <c r="P44" i="9"/>
  <c r="P91" i="9"/>
  <c r="P140" i="9"/>
  <c r="P186" i="9"/>
  <c r="P58" i="9"/>
  <c r="P166" i="9"/>
  <c r="P162" i="9"/>
  <c r="P86" i="9"/>
  <c r="P139" i="9"/>
  <c r="P61" i="9"/>
  <c r="P102" i="9"/>
  <c r="P76" i="9"/>
  <c r="P181" i="9"/>
  <c r="P65" i="9"/>
  <c r="P81" i="9"/>
  <c r="P160" i="9"/>
  <c r="P55" i="9"/>
  <c r="P125" i="9"/>
  <c r="P79" i="9"/>
  <c r="P99" i="9"/>
  <c r="P184" i="9"/>
  <c r="P159" i="9"/>
  <c r="P64" i="9"/>
  <c r="P182" i="9"/>
  <c r="P117" i="9"/>
  <c r="P138" i="9"/>
  <c r="P192" i="9"/>
  <c r="P92" i="9"/>
  <c r="P137" i="9"/>
  <c r="P188" i="9"/>
  <c r="P148" i="9"/>
  <c r="P132" i="9"/>
  <c r="P62" i="9"/>
  <c r="P199" i="9"/>
  <c r="P191" i="9"/>
  <c r="P32" i="9"/>
  <c r="P60" i="9"/>
  <c r="P85" i="9"/>
  <c r="P42" i="9"/>
  <c r="P147" i="9"/>
  <c r="P33" i="9"/>
  <c r="P171" i="9"/>
  <c r="P119" i="9"/>
  <c r="P83" i="9"/>
  <c r="P48" i="9"/>
  <c r="P41" i="9"/>
  <c r="P134" i="9"/>
  <c r="P56" i="9"/>
  <c r="P167" i="9"/>
  <c r="P88" i="9"/>
  <c r="P40" i="9"/>
  <c r="P126" i="9"/>
  <c r="P164" i="9"/>
  <c r="P130" i="9"/>
  <c r="P163" i="9"/>
  <c r="P100" i="9"/>
  <c r="P52" i="9"/>
  <c r="P154" i="9"/>
  <c r="P70" i="9"/>
  <c r="P178" i="9"/>
  <c r="P165" i="9"/>
  <c r="P151" i="9"/>
  <c r="P143" i="9"/>
  <c r="P109" i="9"/>
  <c r="P141" i="9"/>
  <c r="B15" i="9" s="1"/>
  <c r="P150" i="9"/>
  <c r="P107" i="9"/>
  <c r="P68" i="9"/>
  <c r="P187" i="9"/>
  <c r="P131" i="9"/>
  <c r="B11" i="9" s="1"/>
  <c r="P38" i="9"/>
  <c r="P114" i="9"/>
  <c r="P142" i="9"/>
  <c r="P118" i="9"/>
  <c r="P195" i="9"/>
  <c r="P156" i="9"/>
  <c r="P97" i="9"/>
  <c r="P36" i="9"/>
  <c r="P63" i="9"/>
  <c r="P47" i="9"/>
  <c r="P46" i="9"/>
  <c r="P196" i="9"/>
  <c r="P124" i="9"/>
  <c r="P170" i="9"/>
  <c r="P53" i="9"/>
  <c r="P74" i="9"/>
  <c r="D267" i="10" l="1"/>
  <c r="I267" i="10" s="1"/>
  <c r="F267" i="10"/>
  <c r="G267" i="10" s="1"/>
  <c r="H267" i="10" s="1"/>
  <c r="C268" i="10"/>
  <c r="E268" i="10"/>
  <c r="K268" i="10" s="1"/>
  <c r="B269" i="10"/>
  <c r="R52" i="9"/>
  <c r="S52" i="9" s="1"/>
  <c r="P72" i="9"/>
  <c r="R72" i="9"/>
  <c r="S72" i="9" s="1"/>
  <c r="R36" i="9"/>
  <c r="S36" i="9" s="1"/>
  <c r="S31" i="9"/>
  <c r="J281" i="9"/>
  <c r="I281" i="9" s="1"/>
  <c r="S34" i="9"/>
  <c r="R53" i="9"/>
  <c r="S53" i="9" s="1"/>
  <c r="R47" i="9"/>
  <c r="S47" i="9" s="1"/>
  <c r="R68" i="9"/>
  <c r="S68" i="9" s="1"/>
  <c r="R51" i="9"/>
  <c r="S51" i="9" s="1"/>
  <c r="R65" i="9"/>
  <c r="S65" i="9" s="1"/>
  <c r="R46" i="9"/>
  <c r="S46" i="9" s="1"/>
  <c r="R56" i="9"/>
  <c r="S56" i="9" s="1"/>
  <c r="R41" i="9"/>
  <c r="S41" i="9" s="1"/>
  <c r="R55" i="9"/>
  <c r="S55" i="9" s="1"/>
  <c r="R67" i="9"/>
  <c r="S67" i="9" s="1"/>
  <c r="R37" i="9"/>
  <c r="S37" i="9" s="1"/>
  <c r="S32" i="9"/>
  <c r="R54" i="9"/>
  <c r="S54" i="9" s="1"/>
  <c r="R44" i="9"/>
  <c r="S44" i="9" s="1"/>
  <c r="R64" i="9"/>
  <c r="S64" i="9" s="1"/>
  <c r="R39" i="9"/>
  <c r="S39" i="9" s="1"/>
  <c r="S35" i="9"/>
  <c r="R58" i="9"/>
  <c r="S58" i="9" s="1"/>
  <c r="R43" i="9"/>
  <c r="S43" i="9" s="1"/>
  <c r="R70" i="9"/>
  <c r="S70" i="9" s="1"/>
  <c r="R50" i="9"/>
  <c r="S50" i="9" s="1"/>
  <c r="R61" i="9"/>
  <c r="S61" i="9" s="1"/>
  <c r="R38" i="9"/>
  <c r="S38" i="9" s="1"/>
  <c r="R63" i="9"/>
  <c r="S63" i="9" s="1"/>
  <c r="R66" i="9"/>
  <c r="S66" i="9" s="1"/>
  <c r="R62" i="9"/>
  <c r="S62" i="9" s="1"/>
  <c r="R71" i="9"/>
  <c r="S71" i="9" s="1"/>
  <c r="R40" i="9"/>
  <c r="S40" i="9" s="1"/>
  <c r="R69" i="9"/>
  <c r="S69" i="9" s="1"/>
  <c r="R59" i="9"/>
  <c r="S59" i="9" s="1"/>
  <c r="R42" i="9"/>
  <c r="S42" i="9" s="1"/>
  <c r="R49" i="9"/>
  <c r="S49" i="9" s="1"/>
  <c r="R45" i="9"/>
  <c r="S45" i="9" s="1"/>
  <c r="R60" i="9"/>
  <c r="S60" i="9" s="1"/>
  <c r="S33" i="9"/>
  <c r="R48" i="9"/>
  <c r="S48" i="9" s="1"/>
  <c r="R57" i="9"/>
  <c r="S57" i="9" s="1"/>
  <c r="P73" i="9"/>
  <c r="J80" i="9"/>
  <c r="I80" i="9" s="1"/>
  <c r="J96" i="9"/>
  <c r="I96" i="9" s="1"/>
  <c r="J112" i="9"/>
  <c r="I112" i="9" s="1"/>
  <c r="J73" i="9"/>
  <c r="I73" i="9" s="1"/>
  <c r="J89" i="9"/>
  <c r="I89" i="9" s="1"/>
  <c r="J105" i="9"/>
  <c r="I105" i="9" s="1"/>
  <c r="J102" i="9"/>
  <c r="I102" i="9" s="1"/>
  <c r="J126" i="9"/>
  <c r="I126" i="9" s="1"/>
  <c r="J142" i="9"/>
  <c r="I142" i="9" s="1"/>
  <c r="J158" i="9"/>
  <c r="I158" i="9" s="1"/>
  <c r="J174" i="9"/>
  <c r="I174" i="9" s="1"/>
  <c r="J190" i="9"/>
  <c r="I190" i="9" s="1"/>
  <c r="J206" i="9"/>
  <c r="I206" i="9" s="1"/>
  <c r="J222" i="9"/>
  <c r="I222" i="9" s="1"/>
  <c r="J238" i="9"/>
  <c r="I238" i="9" s="1"/>
  <c r="J254" i="9"/>
  <c r="I254" i="9" s="1"/>
  <c r="J270" i="9"/>
  <c r="I270" i="9" s="1"/>
  <c r="J103" i="9"/>
  <c r="I103" i="9" s="1"/>
  <c r="J127" i="9"/>
  <c r="I127" i="9" s="1"/>
  <c r="J143" i="9"/>
  <c r="I143" i="9" s="1"/>
  <c r="J159" i="9"/>
  <c r="I159" i="9" s="1"/>
  <c r="J175" i="9"/>
  <c r="I175" i="9" s="1"/>
  <c r="J191" i="9"/>
  <c r="I191" i="9" s="1"/>
  <c r="J207" i="9"/>
  <c r="I207" i="9" s="1"/>
  <c r="J223" i="9"/>
  <c r="I223" i="9" s="1"/>
  <c r="J239" i="9"/>
  <c r="I239" i="9" s="1"/>
  <c r="J255" i="9"/>
  <c r="I255" i="9" s="1"/>
  <c r="J271" i="9"/>
  <c r="I271" i="9" s="1"/>
  <c r="J120" i="9"/>
  <c r="I120" i="9" s="1"/>
  <c r="J152" i="9"/>
  <c r="I152" i="9" s="1"/>
  <c r="J184" i="9"/>
  <c r="I184" i="9" s="1"/>
  <c r="J216" i="9"/>
  <c r="I216" i="9" s="1"/>
  <c r="J248" i="9"/>
  <c r="I248" i="9" s="1"/>
  <c r="J280" i="9"/>
  <c r="I280" i="9" s="1"/>
  <c r="J91" i="9"/>
  <c r="I91" i="9" s="1"/>
  <c r="J137" i="9"/>
  <c r="I137" i="9" s="1"/>
  <c r="J169" i="9"/>
  <c r="I169" i="9" s="1"/>
  <c r="J201" i="9"/>
  <c r="I201" i="9" s="1"/>
  <c r="J233" i="9"/>
  <c r="I233" i="9" s="1"/>
  <c r="J265" i="9"/>
  <c r="I265" i="9" s="1"/>
  <c r="J82" i="9"/>
  <c r="I82" i="9" s="1"/>
  <c r="J164" i="9"/>
  <c r="I164" i="9" s="1"/>
  <c r="J228" i="9"/>
  <c r="I228" i="9" s="1"/>
  <c r="J140" i="9"/>
  <c r="I140" i="9" s="1"/>
  <c r="J220" i="9"/>
  <c r="I220" i="9" s="1"/>
  <c r="J83" i="9"/>
  <c r="I83" i="9" s="1"/>
  <c r="J165" i="9"/>
  <c r="I165" i="9" s="1"/>
  <c r="J229" i="9"/>
  <c r="I229" i="9" s="1"/>
  <c r="J204" i="9"/>
  <c r="I204" i="9" s="1"/>
  <c r="J221" i="9"/>
  <c r="I221" i="9" s="1"/>
  <c r="J237" i="9"/>
  <c r="I237" i="9" s="1"/>
  <c r="J84" i="9"/>
  <c r="I84" i="9" s="1"/>
  <c r="J100" i="9"/>
  <c r="I100" i="9" s="1"/>
  <c r="J116" i="9"/>
  <c r="I116" i="9" s="1"/>
  <c r="J77" i="9"/>
  <c r="I77" i="9" s="1"/>
  <c r="J93" i="9"/>
  <c r="I93" i="9" s="1"/>
  <c r="J109" i="9"/>
  <c r="I109" i="9" s="1"/>
  <c r="J78" i="9"/>
  <c r="I78" i="9" s="1"/>
  <c r="J110" i="9"/>
  <c r="I110" i="9" s="1"/>
  <c r="J130" i="9"/>
  <c r="I130" i="9" s="1"/>
  <c r="J146" i="9"/>
  <c r="I146" i="9" s="1"/>
  <c r="J162" i="9"/>
  <c r="I162" i="9" s="1"/>
  <c r="J178" i="9"/>
  <c r="I178" i="9" s="1"/>
  <c r="J194" i="9"/>
  <c r="I194" i="9" s="1"/>
  <c r="J210" i="9"/>
  <c r="I210" i="9" s="1"/>
  <c r="J226" i="9"/>
  <c r="I226" i="9" s="1"/>
  <c r="J242" i="9"/>
  <c r="I242" i="9" s="1"/>
  <c r="J258" i="9"/>
  <c r="I258" i="9" s="1"/>
  <c r="J274" i="9"/>
  <c r="I274" i="9" s="1"/>
  <c r="J79" i="9"/>
  <c r="I79" i="9" s="1"/>
  <c r="J111" i="9"/>
  <c r="I111" i="9" s="1"/>
  <c r="J131" i="9"/>
  <c r="I131" i="9" s="1"/>
  <c r="J147" i="9"/>
  <c r="I147" i="9" s="1"/>
  <c r="J163" i="9"/>
  <c r="I163" i="9" s="1"/>
  <c r="J179" i="9"/>
  <c r="I179" i="9" s="1"/>
  <c r="J195" i="9"/>
  <c r="I195" i="9" s="1"/>
  <c r="J211" i="9"/>
  <c r="I211" i="9" s="1"/>
  <c r="J227" i="9"/>
  <c r="I227" i="9" s="1"/>
  <c r="J243" i="9"/>
  <c r="I243" i="9" s="1"/>
  <c r="J259" i="9"/>
  <c r="I259" i="9" s="1"/>
  <c r="J275" i="9"/>
  <c r="I275" i="9" s="1"/>
  <c r="J74" i="9"/>
  <c r="I74" i="9" s="1"/>
  <c r="J128" i="9"/>
  <c r="I128" i="9" s="1"/>
  <c r="J160" i="9"/>
  <c r="I160" i="9" s="1"/>
  <c r="J192" i="9"/>
  <c r="I192" i="9" s="1"/>
  <c r="J224" i="9"/>
  <c r="I224" i="9" s="1"/>
  <c r="J256" i="9"/>
  <c r="I256" i="9" s="1"/>
  <c r="J107" i="9"/>
  <c r="I107" i="9" s="1"/>
  <c r="J72" i="9"/>
  <c r="I72" i="9" s="1"/>
  <c r="J88" i="9"/>
  <c r="I88" i="9" s="1"/>
  <c r="J104" i="9"/>
  <c r="I104" i="9" s="1"/>
  <c r="J81" i="9"/>
  <c r="I81" i="9" s="1"/>
  <c r="J97" i="9"/>
  <c r="I97" i="9" s="1"/>
  <c r="J113" i="9"/>
  <c r="I113" i="9" s="1"/>
  <c r="J86" i="9"/>
  <c r="I86" i="9" s="1"/>
  <c r="J118" i="9"/>
  <c r="I118" i="9" s="1"/>
  <c r="J134" i="9"/>
  <c r="I134" i="9" s="1"/>
  <c r="J150" i="9"/>
  <c r="I150" i="9" s="1"/>
  <c r="J166" i="9"/>
  <c r="I166" i="9" s="1"/>
  <c r="J182" i="9"/>
  <c r="I182" i="9" s="1"/>
  <c r="J198" i="9"/>
  <c r="I198" i="9" s="1"/>
  <c r="J214" i="9"/>
  <c r="I214" i="9" s="1"/>
  <c r="J230" i="9"/>
  <c r="I230" i="9" s="1"/>
  <c r="J246" i="9"/>
  <c r="I246" i="9" s="1"/>
  <c r="J262" i="9"/>
  <c r="I262" i="9" s="1"/>
  <c r="J278" i="9"/>
  <c r="I278" i="9" s="1"/>
  <c r="J87" i="9"/>
  <c r="I87" i="9" s="1"/>
  <c r="J119" i="9"/>
  <c r="I119" i="9" s="1"/>
  <c r="J135" i="9"/>
  <c r="I135" i="9" s="1"/>
  <c r="J151" i="9"/>
  <c r="I151" i="9" s="1"/>
  <c r="J167" i="9"/>
  <c r="I167" i="9" s="1"/>
  <c r="J183" i="9"/>
  <c r="I183" i="9" s="1"/>
  <c r="J199" i="9"/>
  <c r="I199" i="9" s="1"/>
  <c r="J215" i="9"/>
  <c r="I215" i="9" s="1"/>
  <c r="J231" i="9"/>
  <c r="I231" i="9" s="1"/>
  <c r="J247" i="9"/>
  <c r="I247" i="9" s="1"/>
  <c r="J263" i="9"/>
  <c r="I263" i="9" s="1"/>
  <c r="J279" i="9"/>
  <c r="I279" i="9" s="1"/>
  <c r="J90" i="9"/>
  <c r="I90" i="9" s="1"/>
  <c r="J136" i="9"/>
  <c r="I136" i="9" s="1"/>
  <c r="J168" i="9"/>
  <c r="I168" i="9" s="1"/>
  <c r="J200" i="9"/>
  <c r="I200" i="9" s="1"/>
  <c r="J232" i="9"/>
  <c r="I232" i="9" s="1"/>
  <c r="J264" i="9"/>
  <c r="I264" i="9" s="1"/>
  <c r="J121" i="9"/>
  <c r="I121" i="9" s="1"/>
  <c r="J153" i="9"/>
  <c r="I153" i="9" s="1"/>
  <c r="J185" i="9"/>
  <c r="I185" i="9" s="1"/>
  <c r="J217" i="9"/>
  <c r="I217" i="9" s="1"/>
  <c r="J249" i="9"/>
  <c r="I249" i="9" s="1"/>
  <c r="J132" i="9"/>
  <c r="I132" i="9" s="1"/>
  <c r="J196" i="9"/>
  <c r="I196" i="9" s="1"/>
  <c r="J260" i="9"/>
  <c r="I260" i="9" s="1"/>
  <c r="J98" i="9"/>
  <c r="I98" i="9" s="1"/>
  <c r="J172" i="9"/>
  <c r="I172" i="9" s="1"/>
  <c r="J268" i="9"/>
  <c r="I268" i="9" s="1"/>
  <c r="J133" i="9"/>
  <c r="I133" i="9" s="1"/>
  <c r="J197" i="9"/>
  <c r="I197" i="9" s="1"/>
  <c r="J261" i="9"/>
  <c r="I261" i="9" s="1"/>
  <c r="J99" i="9"/>
  <c r="I99" i="9" s="1"/>
  <c r="J189" i="9"/>
  <c r="I189" i="9" s="1"/>
  <c r="J205" i="9"/>
  <c r="I205" i="9" s="1"/>
  <c r="J76" i="9"/>
  <c r="I76" i="9" s="1"/>
  <c r="J92" i="9"/>
  <c r="I92" i="9" s="1"/>
  <c r="J108" i="9"/>
  <c r="I108" i="9" s="1"/>
  <c r="J85" i="9"/>
  <c r="I85" i="9" s="1"/>
  <c r="J101" i="9"/>
  <c r="I101" i="9" s="1"/>
  <c r="J117" i="9"/>
  <c r="I117" i="9" s="1"/>
  <c r="J94" i="9"/>
  <c r="I94" i="9" s="1"/>
  <c r="J122" i="9"/>
  <c r="I122" i="9" s="1"/>
  <c r="J138" i="9"/>
  <c r="I138" i="9" s="1"/>
  <c r="J154" i="9"/>
  <c r="I154" i="9" s="1"/>
  <c r="J170" i="9"/>
  <c r="I170" i="9" s="1"/>
  <c r="J186" i="9"/>
  <c r="I186" i="9" s="1"/>
  <c r="J202" i="9"/>
  <c r="I202" i="9" s="1"/>
  <c r="J218" i="9"/>
  <c r="I218" i="9" s="1"/>
  <c r="J234" i="9"/>
  <c r="I234" i="9" s="1"/>
  <c r="J250" i="9"/>
  <c r="I250" i="9" s="1"/>
  <c r="J266" i="9"/>
  <c r="I266" i="9" s="1"/>
  <c r="J95" i="9"/>
  <c r="I95" i="9" s="1"/>
  <c r="J123" i="9"/>
  <c r="I123" i="9" s="1"/>
  <c r="J139" i="9"/>
  <c r="I139" i="9" s="1"/>
  <c r="J155" i="9"/>
  <c r="I155" i="9" s="1"/>
  <c r="J171" i="9"/>
  <c r="I171" i="9" s="1"/>
  <c r="J187" i="9"/>
  <c r="I187" i="9" s="1"/>
  <c r="J203" i="9"/>
  <c r="I203" i="9" s="1"/>
  <c r="J219" i="9"/>
  <c r="I219" i="9" s="1"/>
  <c r="J235" i="9"/>
  <c r="I235" i="9" s="1"/>
  <c r="J251" i="9"/>
  <c r="I251" i="9" s="1"/>
  <c r="J267" i="9"/>
  <c r="I267" i="9" s="1"/>
  <c r="J106" i="9"/>
  <c r="I106" i="9" s="1"/>
  <c r="J144" i="9"/>
  <c r="I144" i="9" s="1"/>
  <c r="J176" i="9"/>
  <c r="I176" i="9" s="1"/>
  <c r="J145" i="9"/>
  <c r="I145" i="9" s="1"/>
  <c r="J209" i="9"/>
  <c r="I209" i="9" s="1"/>
  <c r="J273" i="9"/>
  <c r="I273" i="9" s="1"/>
  <c r="J180" i="9"/>
  <c r="I180" i="9" s="1"/>
  <c r="J188" i="9"/>
  <c r="I188" i="9" s="1"/>
  <c r="J149" i="9"/>
  <c r="I149" i="9" s="1"/>
  <c r="J277" i="9"/>
  <c r="I277" i="9" s="1"/>
  <c r="J269" i="9"/>
  <c r="I269" i="9" s="1"/>
  <c r="J208" i="9"/>
  <c r="I208" i="9" s="1"/>
  <c r="J161" i="9"/>
  <c r="I161" i="9" s="1"/>
  <c r="J181" i="9"/>
  <c r="I181" i="9" s="1"/>
  <c r="J173" i="9"/>
  <c r="I173" i="9" s="1"/>
  <c r="J240" i="9"/>
  <c r="I240" i="9" s="1"/>
  <c r="J177" i="9"/>
  <c r="I177" i="9" s="1"/>
  <c r="J114" i="9"/>
  <c r="I114" i="9" s="1"/>
  <c r="J124" i="9"/>
  <c r="I124" i="9" s="1"/>
  <c r="J213" i="9"/>
  <c r="I213" i="9" s="1"/>
  <c r="J272" i="9"/>
  <c r="I272" i="9" s="1"/>
  <c r="J129" i="9"/>
  <c r="I129" i="9" s="1"/>
  <c r="J193" i="9"/>
  <c r="I193" i="9" s="1"/>
  <c r="J257" i="9"/>
  <c r="I257" i="9" s="1"/>
  <c r="J148" i="9"/>
  <c r="I148" i="9" s="1"/>
  <c r="J276" i="9"/>
  <c r="I276" i="9" s="1"/>
  <c r="J156" i="9"/>
  <c r="I156" i="9" s="1"/>
  <c r="J115" i="9"/>
  <c r="I115" i="9" s="1"/>
  <c r="J245" i="9"/>
  <c r="I245" i="9" s="1"/>
  <c r="J157" i="9"/>
  <c r="I157" i="9" s="1"/>
  <c r="J253" i="9"/>
  <c r="I253" i="9" s="1"/>
  <c r="J225" i="9"/>
  <c r="I225" i="9" s="1"/>
  <c r="J212" i="9"/>
  <c r="I212" i="9" s="1"/>
  <c r="J236" i="9"/>
  <c r="I236" i="9" s="1"/>
  <c r="J252" i="9"/>
  <c r="I252" i="9" s="1"/>
  <c r="J141" i="9"/>
  <c r="I141" i="9" s="1"/>
  <c r="J75" i="9"/>
  <c r="I75" i="9" s="1"/>
  <c r="J241" i="9"/>
  <c r="I241" i="9" s="1"/>
  <c r="J244" i="9"/>
  <c r="I244" i="9" s="1"/>
  <c r="J125" i="9"/>
  <c r="I125" i="9" s="1"/>
  <c r="D268" i="10" l="1"/>
  <c r="I268" i="10" s="1"/>
  <c r="F268" i="10"/>
  <c r="G268" i="10" s="1"/>
  <c r="H268" i="10" s="1"/>
  <c r="B270" i="10"/>
  <c r="E269" i="10"/>
  <c r="K269" i="10" s="1"/>
  <c r="C269" i="10"/>
  <c r="F269" i="10" l="1"/>
  <c r="G269" i="10" s="1"/>
  <c r="H269" i="10" s="1"/>
  <c r="D269" i="10"/>
  <c r="I269" i="10" s="1"/>
  <c r="C270" i="10"/>
  <c r="B271" i="10"/>
  <c r="E270" i="10"/>
  <c r="K270" i="10" s="1"/>
  <c r="B272" i="10" l="1"/>
  <c r="C271" i="10"/>
  <c r="E271" i="10"/>
  <c r="K271" i="10" s="1"/>
  <c r="D270" i="10"/>
  <c r="I270" i="10" s="1"/>
  <c r="F270" i="10"/>
  <c r="G270" i="10" s="1"/>
  <c r="H270" i="10" s="1"/>
  <c r="D271" i="10" l="1"/>
  <c r="I271" i="10" s="1"/>
  <c r="F271" i="10"/>
  <c r="G271" i="10" s="1"/>
  <c r="H271" i="10" s="1"/>
  <c r="C272" i="10"/>
  <c r="B273" i="10"/>
  <c r="E272" i="10"/>
  <c r="K272" i="10" s="1"/>
  <c r="F272" i="10" l="1"/>
  <c r="G272" i="10" s="1"/>
  <c r="H272" i="10" s="1"/>
  <c r="D272" i="10"/>
  <c r="I272" i="10" s="1"/>
  <c r="C273" i="10"/>
  <c r="E273" i="10"/>
  <c r="K273" i="10" s="1"/>
  <c r="B274" i="10"/>
  <c r="C274" i="10" l="1"/>
  <c r="B275" i="10"/>
  <c r="E274" i="10"/>
  <c r="K274" i="10" s="1"/>
  <c r="F273" i="10"/>
  <c r="G273" i="10" s="1"/>
  <c r="H273" i="10" s="1"/>
  <c r="D273" i="10"/>
  <c r="I273" i="10" s="1"/>
  <c r="B276" i="10" l="1"/>
  <c r="C275" i="10"/>
  <c r="E275" i="10"/>
  <c r="K275" i="10" s="1"/>
  <c r="D274" i="10"/>
  <c r="I274" i="10" s="1"/>
  <c r="F274" i="10"/>
  <c r="G274" i="10" s="1"/>
  <c r="H274" i="10" s="1"/>
  <c r="F275" i="10" l="1"/>
  <c r="G275" i="10" s="1"/>
  <c r="H275" i="10" s="1"/>
  <c r="D275" i="10"/>
  <c r="I275" i="10" s="1"/>
  <c r="C276" i="10"/>
  <c r="E276" i="10"/>
  <c r="K276" i="10" s="1"/>
  <c r="B277" i="10"/>
  <c r="B278" i="10" l="1"/>
  <c r="C277" i="10"/>
  <c r="E277" i="10"/>
  <c r="K277" i="10" s="1"/>
  <c r="D276" i="10"/>
  <c r="I276" i="10" s="1"/>
  <c r="F276" i="10"/>
  <c r="G276" i="10" s="1"/>
  <c r="H276" i="10" s="1"/>
  <c r="C278" i="10" l="1"/>
  <c r="B279" i="10"/>
  <c r="E278" i="10"/>
  <c r="K278" i="10" s="1"/>
  <c r="F277" i="10"/>
  <c r="G277" i="10" s="1"/>
  <c r="H277" i="10" s="1"/>
  <c r="D277" i="10"/>
  <c r="I277" i="10" s="1"/>
  <c r="D278" i="10" l="1"/>
  <c r="I278" i="10" s="1"/>
  <c r="F278" i="10"/>
  <c r="G278" i="10" s="1"/>
  <c r="H278" i="10" s="1"/>
  <c r="B280" i="10"/>
  <c r="E279" i="10"/>
  <c r="K279" i="10" s="1"/>
  <c r="C279" i="10"/>
  <c r="D279" i="10" l="1"/>
  <c r="I279" i="10" s="1"/>
  <c r="F279" i="10"/>
  <c r="G279" i="10" s="1"/>
  <c r="H279" i="10" s="1"/>
  <c r="C280" i="10"/>
  <c r="E280" i="10"/>
  <c r="K280" i="10" s="1"/>
  <c r="B281" i="10"/>
  <c r="F280" i="10" l="1"/>
  <c r="G280" i="10" s="1"/>
  <c r="H280" i="10" s="1"/>
  <c r="D280" i="10"/>
  <c r="I280" i="10" s="1"/>
  <c r="C281" i="10"/>
  <c r="B282" i="10"/>
  <c r="E281" i="10"/>
  <c r="K281" i="10" s="1"/>
  <c r="F281" i="10" l="1"/>
  <c r="G281" i="10" s="1"/>
  <c r="H281" i="10" s="1"/>
  <c r="D281" i="10"/>
  <c r="I281" i="10" s="1"/>
  <c r="C282" i="10"/>
  <c r="B283" i="10"/>
  <c r="E282" i="10"/>
  <c r="K282" i="10" l="1"/>
  <c r="H12" i="10"/>
  <c r="F282" i="10"/>
  <c r="G282" i="10" s="1"/>
  <c r="H282" i="10" s="1"/>
  <c r="D282" i="10"/>
  <c r="I282" i="10" s="1"/>
  <c r="B284" i="10"/>
  <c r="C283" i="10"/>
  <c r="E283" i="10"/>
  <c r="K283" i="10" s="1"/>
  <c r="D283" i="10" l="1"/>
  <c r="I283" i="10" s="1"/>
  <c r="F283" i="10"/>
  <c r="G283" i="10" s="1"/>
  <c r="H283" i="10" s="1"/>
  <c r="C284" i="10"/>
  <c r="B285" i="10"/>
  <c r="E284" i="10"/>
  <c r="K284" i="10" s="1"/>
  <c r="F284" i="10" l="1"/>
  <c r="G284" i="10" s="1"/>
  <c r="H284" i="10" s="1"/>
  <c r="D284" i="10"/>
  <c r="I284" i="10" s="1"/>
  <c r="B286" i="10"/>
  <c r="E285" i="10"/>
  <c r="K285" i="10" s="1"/>
  <c r="C285" i="10"/>
  <c r="C286" i="10" l="1"/>
  <c r="B287" i="10"/>
  <c r="E286" i="10"/>
  <c r="K286" i="10" s="1"/>
  <c r="F285" i="10"/>
  <c r="G285" i="10" s="1"/>
  <c r="H285" i="10" s="1"/>
  <c r="D285" i="10"/>
  <c r="I285" i="10" s="1"/>
  <c r="B288" i="10" l="1"/>
  <c r="C287" i="10"/>
  <c r="E287" i="10"/>
  <c r="K287" i="10" s="1"/>
  <c r="F286" i="10"/>
  <c r="G286" i="10" s="1"/>
  <c r="H286" i="10" s="1"/>
  <c r="D286" i="10"/>
  <c r="I286" i="10" s="1"/>
  <c r="D287" i="10" l="1"/>
  <c r="I287" i="10" s="1"/>
  <c r="F287" i="10"/>
  <c r="G287" i="10" s="1"/>
  <c r="H287" i="10" s="1"/>
  <c r="C288" i="10"/>
  <c r="B289" i="10"/>
  <c r="E288" i="10"/>
  <c r="K288" i="10" s="1"/>
  <c r="F288" i="10" l="1"/>
  <c r="G288" i="10" s="1"/>
  <c r="H288" i="10" s="1"/>
  <c r="D288" i="10"/>
  <c r="I288" i="10" s="1"/>
  <c r="C289" i="10"/>
  <c r="B290" i="10"/>
  <c r="E289" i="10"/>
  <c r="K289" i="10" s="1"/>
  <c r="C290" i="10" l="1"/>
  <c r="B291" i="10"/>
  <c r="E290" i="10"/>
  <c r="K290" i="10" s="1"/>
  <c r="D289" i="10"/>
  <c r="I289" i="10" s="1"/>
  <c r="F289" i="10"/>
  <c r="G289" i="10" s="1"/>
  <c r="H289" i="10" s="1"/>
  <c r="F290" i="10" l="1"/>
  <c r="G290" i="10" s="1"/>
  <c r="H290" i="10" s="1"/>
  <c r="D290" i="10"/>
  <c r="I290" i="10" s="1"/>
  <c r="B292" i="10"/>
  <c r="C291" i="10"/>
  <c r="E291" i="10"/>
  <c r="K291" i="10" s="1"/>
  <c r="C292" i="10" l="1"/>
  <c r="B293" i="10"/>
  <c r="E292" i="10"/>
  <c r="K292" i="10" s="1"/>
  <c r="F291" i="10"/>
  <c r="G291" i="10" s="1"/>
  <c r="H291" i="10" s="1"/>
  <c r="D291" i="10"/>
  <c r="I291" i="10" s="1"/>
  <c r="E293" i="10" l="1"/>
  <c r="K293" i="10" s="1"/>
  <c r="B294" i="10"/>
  <c r="C293" i="10"/>
  <c r="D292" i="10"/>
  <c r="I292" i="10" s="1"/>
  <c r="F292" i="10"/>
  <c r="G292" i="10" s="1"/>
  <c r="H292" i="10" s="1"/>
  <c r="F293" i="10" l="1"/>
  <c r="G293" i="10" s="1"/>
  <c r="H293" i="10" s="1"/>
  <c r="D293" i="10"/>
  <c r="I293" i="10" s="1"/>
  <c r="C294" i="10"/>
  <c r="B295" i="10"/>
  <c r="E294" i="10"/>
  <c r="K294" i="10" s="1"/>
  <c r="D294" i="10" l="1"/>
  <c r="I294" i="10" s="1"/>
  <c r="F294" i="10"/>
  <c r="G294" i="10" s="1"/>
  <c r="H294" i="10" s="1"/>
  <c r="B296" i="10"/>
  <c r="C295" i="10"/>
  <c r="E295" i="10"/>
  <c r="K295" i="10" s="1"/>
  <c r="C296" i="10" l="1"/>
  <c r="B297" i="10"/>
  <c r="E296" i="10"/>
  <c r="K296" i="10" s="1"/>
  <c r="D295" i="10"/>
  <c r="I295" i="10" s="1"/>
  <c r="F295" i="10"/>
  <c r="G295" i="10" s="1"/>
  <c r="H295" i="10" s="1"/>
  <c r="B298" i="10" l="1"/>
  <c r="C297" i="10"/>
  <c r="E297" i="10"/>
  <c r="K297" i="10" s="1"/>
  <c r="F296" i="10"/>
  <c r="G296" i="10" s="1"/>
  <c r="H296" i="10" s="1"/>
  <c r="D296" i="10"/>
  <c r="I296" i="10" s="1"/>
  <c r="F297" i="10" l="1"/>
  <c r="G297" i="10" s="1"/>
  <c r="H297" i="10" s="1"/>
  <c r="D297" i="10"/>
  <c r="I297" i="10" s="1"/>
  <c r="C298" i="10"/>
  <c r="B299" i="10"/>
  <c r="E298" i="10"/>
  <c r="K298" i="10" s="1"/>
  <c r="F298" i="10" l="1"/>
  <c r="G298" i="10" s="1"/>
  <c r="H298" i="10" s="1"/>
  <c r="D298" i="10"/>
  <c r="I298" i="10" s="1"/>
  <c r="B300" i="10"/>
  <c r="C299" i="10"/>
  <c r="E299" i="10"/>
  <c r="K299" i="10" s="1"/>
  <c r="C300" i="10" l="1"/>
  <c r="E300" i="10"/>
  <c r="K300" i="10" s="1"/>
  <c r="B301" i="10"/>
  <c r="F299" i="10"/>
  <c r="G299" i="10" s="1"/>
  <c r="H299" i="10" s="1"/>
  <c r="D299" i="10"/>
  <c r="I299" i="10" s="1"/>
  <c r="F300" i="10" l="1"/>
  <c r="G300" i="10" s="1"/>
  <c r="H300" i="10" s="1"/>
  <c r="D300" i="10"/>
  <c r="I300" i="10" s="1"/>
  <c r="B302" i="10"/>
  <c r="E301" i="10"/>
  <c r="K301" i="10" s="1"/>
  <c r="C301" i="10"/>
  <c r="C302" i="10" l="1"/>
  <c r="B303" i="10"/>
  <c r="E302" i="10"/>
  <c r="K302" i="10" s="1"/>
  <c r="F301" i="10"/>
  <c r="G301" i="10" s="1"/>
  <c r="H301" i="10" s="1"/>
  <c r="D301" i="10"/>
  <c r="I301" i="10" s="1"/>
  <c r="B304" i="10" l="1"/>
  <c r="C303" i="10"/>
  <c r="E303" i="10"/>
  <c r="K303" i="10" s="1"/>
  <c r="F302" i="10"/>
  <c r="G302" i="10" s="1"/>
  <c r="H302" i="10" s="1"/>
  <c r="D302" i="10"/>
  <c r="I302" i="10" s="1"/>
  <c r="C304" i="10" l="1"/>
  <c r="E304" i="10"/>
  <c r="K304" i="10" s="1"/>
  <c r="B305" i="10"/>
  <c r="F303" i="10"/>
  <c r="G303" i="10" s="1"/>
  <c r="H303" i="10" s="1"/>
  <c r="D303" i="10"/>
  <c r="I303" i="10" s="1"/>
  <c r="F304" i="10" l="1"/>
  <c r="G304" i="10" s="1"/>
  <c r="H304" i="10" s="1"/>
  <c r="D304" i="10"/>
  <c r="I304" i="10" s="1"/>
  <c r="C305" i="10"/>
  <c r="B306" i="10"/>
  <c r="E305" i="10"/>
  <c r="K305" i="10" s="1"/>
  <c r="C306" i="10" l="1"/>
  <c r="E306" i="10"/>
  <c r="K306" i="10" s="1"/>
  <c r="B307" i="10"/>
  <c r="F305" i="10"/>
  <c r="G305" i="10" s="1"/>
  <c r="H305" i="10" s="1"/>
  <c r="D305" i="10"/>
  <c r="I305" i="10" s="1"/>
  <c r="B308" i="10" l="1"/>
  <c r="C307" i="10"/>
  <c r="E307" i="10"/>
  <c r="K307" i="10" s="1"/>
  <c r="F306" i="10"/>
  <c r="G306" i="10" s="1"/>
  <c r="H306" i="10" s="1"/>
  <c r="D306" i="10"/>
  <c r="I306" i="10" s="1"/>
  <c r="C308" i="10" l="1"/>
  <c r="B309" i="10"/>
  <c r="E308" i="10"/>
  <c r="K308" i="10" s="1"/>
  <c r="F307" i="10"/>
  <c r="G307" i="10" s="1"/>
  <c r="H307" i="10" s="1"/>
  <c r="D307" i="10"/>
  <c r="I307" i="10" s="1"/>
  <c r="D308" i="10" l="1"/>
  <c r="I308" i="10" s="1"/>
  <c r="F308" i="10"/>
  <c r="G308" i="10" s="1"/>
  <c r="H308" i="10" s="1"/>
  <c r="B310" i="10"/>
  <c r="C309" i="10"/>
  <c r="E309" i="10"/>
  <c r="K309" i="10" s="1"/>
  <c r="F309" i="10" l="1"/>
  <c r="G309" i="10" s="1"/>
  <c r="H309" i="10" s="1"/>
  <c r="D309" i="10"/>
  <c r="I309" i="10" s="1"/>
  <c r="C310" i="10"/>
  <c r="E310" i="10"/>
  <c r="K310" i="10" s="1"/>
  <c r="B311" i="10"/>
  <c r="F310" i="10" l="1"/>
  <c r="G310" i="10" s="1"/>
  <c r="H310" i="10" s="1"/>
  <c r="D310" i="10"/>
  <c r="I310" i="10" s="1"/>
  <c r="B312" i="10"/>
  <c r="C311" i="10"/>
  <c r="E311" i="10"/>
  <c r="K311" i="10" s="1"/>
  <c r="D311" i="10" l="1"/>
  <c r="I311" i="10" s="1"/>
  <c r="F311" i="10"/>
  <c r="G311" i="10" s="1"/>
  <c r="H311" i="10" s="1"/>
  <c r="C312" i="10"/>
  <c r="E312" i="10"/>
  <c r="K312" i="10" s="1"/>
  <c r="B313" i="10"/>
  <c r="F312" i="10" l="1"/>
  <c r="G312" i="10" s="1"/>
  <c r="H312" i="10" s="1"/>
  <c r="D312" i="10"/>
  <c r="I312" i="10" s="1"/>
  <c r="E313" i="10"/>
  <c r="K313" i="10" s="1"/>
  <c r="B314" i="10"/>
  <c r="C313" i="10"/>
  <c r="C314" i="10" l="1"/>
  <c r="E314" i="10"/>
  <c r="K314" i="10" s="1"/>
  <c r="F313" i="10"/>
  <c r="G313" i="10" s="1"/>
  <c r="H313" i="10" s="1"/>
  <c r="D313" i="10"/>
  <c r="I313" i="10" s="1"/>
  <c r="F314" i="10" l="1"/>
  <c r="G314" i="10" s="1"/>
  <c r="H314" i="10" s="1"/>
  <c r="D314" i="10"/>
  <c r="I314" i="10" s="1"/>
  <c r="J312" i="10" s="1"/>
  <c r="L312" i="10" s="1"/>
  <c r="J314" i="10" l="1"/>
  <c r="L314" i="10" s="1"/>
  <c r="J57" i="10"/>
  <c r="J59" i="10"/>
  <c r="L59" i="10" s="1"/>
  <c r="J61" i="10"/>
  <c r="L61" i="10" s="1"/>
  <c r="J58" i="10"/>
  <c r="L58" i="10" s="1"/>
  <c r="J60" i="10"/>
  <c r="L60" i="10" s="1"/>
  <c r="J62" i="10"/>
  <c r="L62" i="10" s="1"/>
  <c r="J65" i="10"/>
  <c r="L65" i="10" s="1"/>
  <c r="J66" i="10"/>
  <c r="L66" i="10" s="1"/>
  <c r="J63" i="10"/>
  <c r="L63" i="10" s="1"/>
  <c r="J64" i="10"/>
  <c r="L64" i="10" s="1"/>
  <c r="J68" i="10"/>
  <c r="L68" i="10" s="1"/>
  <c r="J69" i="10"/>
  <c r="L69" i="10" s="1"/>
  <c r="J67" i="10"/>
  <c r="L67" i="10" s="1"/>
  <c r="J70" i="10"/>
  <c r="L70" i="10" s="1"/>
  <c r="J71" i="10"/>
  <c r="L71" i="10" s="1"/>
  <c r="J73" i="10"/>
  <c r="L73" i="10" s="1"/>
  <c r="J75" i="10"/>
  <c r="L75" i="10" s="1"/>
  <c r="J72" i="10"/>
  <c r="L72" i="10" s="1"/>
  <c r="J74" i="10"/>
  <c r="L74" i="10" s="1"/>
  <c r="J77" i="10"/>
  <c r="L77" i="10" s="1"/>
  <c r="J76" i="10"/>
  <c r="L76" i="10" s="1"/>
  <c r="J79" i="10"/>
  <c r="L79" i="10" s="1"/>
  <c r="J82" i="10"/>
  <c r="L82" i="10" s="1"/>
  <c r="J78" i="10"/>
  <c r="L78" i="10" s="1"/>
  <c r="J80" i="10"/>
  <c r="L80" i="10" s="1"/>
  <c r="J81" i="10"/>
  <c r="L81" i="10" s="1"/>
  <c r="J83" i="10"/>
  <c r="L83" i="10" s="1"/>
  <c r="J86" i="10"/>
  <c r="L86" i="10" s="1"/>
  <c r="J84" i="10"/>
  <c r="L84" i="10" s="1"/>
  <c r="J85" i="10"/>
  <c r="L85" i="10" s="1"/>
  <c r="J87" i="10"/>
  <c r="L87" i="10" s="1"/>
  <c r="J88" i="10"/>
  <c r="L88" i="10" s="1"/>
  <c r="J92" i="10"/>
  <c r="L92" i="10" s="1"/>
  <c r="J90" i="10"/>
  <c r="L90" i="10" s="1"/>
  <c r="J89" i="10"/>
  <c r="L89" i="10" s="1"/>
  <c r="J93" i="10"/>
  <c r="L93" i="10" s="1"/>
  <c r="J91" i="10"/>
  <c r="L91" i="10" s="1"/>
  <c r="J97" i="10"/>
  <c r="L97" i="10" s="1"/>
  <c r="J94" i="10"/>
  <c r="L94" i="10" s="1"/>
  <c r="J95" i="10"/>
  <c r="L95" i="10" s="1"/>
  <c r="J96" i="10"/>
  <c r="L96" i="10" s="1"/>
  <c r="J99" i="10"/>
  <c r="L99" i="10" s="1"/>
  <c r="J101" i="10"/>
  <c r="L101" i="10" s="1"/>
  <c r="J98" i="10"/>
  <c r="L98" i="10" s="1"/>
  <c r="J100" i="10"/>
  <c r="L100" i="10" s="1"/>
  <c r="J103" i="10"/>
  <c r="L103" i="10" s="1"/>
  <c r="J104" i="10"/>
  <c r="L104" i="10" s="1"/>
  <c r="J102" i="10"/>
  <c r="L102" i="10" s="1"/>
  <c r="J105" i="10"/>
  <c r="L105" i="10" s="1"/>
  <c r="J106" i="10"/>
  <c r="L106" i="10" s="1"/>
  <c r="J110" i="10"/>
  <c r="L110" i="10" s="1"/>
  <c r="J107" i="10"/>
  <c r="L107" i="10" s="1"/>
  <c r="J108" i="10"/>
  <c r="L108" i="10" s="1"/>
  <c r="J109" i="10"/>
  <c r="L109" i="10" s="1"/>
  <c r="J112" i="10"/>
  <c r="L112" i="10" s="1"/>
  <c r="J111" i="10"/>
  <c r="L111" i="10" s="1"/>
  <c r="J113" i="10"/>
  <c r="L113" i="10" s="1"/>
  <c r="J117" i="10"/>
  <c r="L117" i="10" s="1"/>
  <c r="J114" i="10"/>
  <c r="L114" i="10" s="1"/>
  <c r="J115" i="10"/>
  <c r="L115" i="10" s="1"/>
  <c r="J116" i="10"/>
  <c r="L116" i="10" s="1"/>
  <c r="J118" i="10"/>
  <c r="L118" i="10" s="1"/>
  <c r="J119" i="10"/>
  <c r="L119" i="10" s="1"/>
  <c r="J120" i="10"/>
  <c r="L120" i="10" s="1"/>
  <c r="J122" i="10"/>
  <c r="L122" i="10" s="1"/>
  <c r="J121" i="10"/>
  <c r="L121" i="10" s="1"/>
  <c r="J126" i="10"/>
  <c r="L126" i="10" s="1"/>
  <c r="J123" i="10"/>
  <c r="L123" i="10" s="1"/>
  <c r="J124" i="10"/>
  <c r="L124" i="10" s="1"/>
  <c r="J125" i="10"/>
  <c r="L125" i="10" s="1"/>
  <c r="J127" i="10"/>
  <c r="L127" i="10" s="1"/>
  <c r="J129" i="10"/>
  <c r="L129" i="10" s="1"/>
  <c r="J128" i="10"/>
  <c r="L128" i="10" s="1"/>
  <c r="J132" i="10"/>
  <c r="L132" i="10" s="1"/>
  <c r="J130" i="10"/>
  <c r="L130" i="10" s="1"/>
  <c r="J131" i="10"/>
  <c r="L131" i="10" s="1"/>
  <c r="J133" i="10"/>
  <c r="L133" i="10" s="1"/>
  <c r="J134" i="10"/>
  <c r="L134" i="10" s="1"/>
  <c r="J135" i="10"/>
  <c r="L135" i="10" s="1"/>
  <c r="J136" i="10"/>
  <c r="L136" i="10" s="1"/>
  <c r="J138" i="10"/>
  <c r="L138" i="10" s="1"/>
  <c r="J137" i="10"/>
  <c r="L137" i="10" s="1"/>
  <c r="J141" i="10"/>
  <c r="L141" i="10" s="1"/>
  <c r="J139" i="10"/>
  <c r="L139" i="10" s="1"/>
  <c r="J140" i="10"/>
  <c r="L140" i="10" s="1"/>
  <c r="J142" i="10"/>
  <c r="L142" i="10" s="1"/>
  <c r="J145" i="10"/>
  <c r="L145" i="10" s="1"/>
  <c r="J146" i="10"/>
  <c r="L146" i="10" s="1"/>
  <c r="J143" i="10"/>
  <c r="L143" i="10" s="1"/>
  <c r="J144" i="10"/>
  <c r="L144" i="10" s="1"/>
  <c r="J148" i="10"/>
  <c r="L148" i="10" s="1"/>
  <c r="J151" i="10"/>
  <c r="L151" i="10" s="1"/>
  <c r="J147" i="10"/>
  <c r="L147" i="10" s="1"/>
  <c r="J149" i="10"/>
  <c r="L149" i="10" s="1"/>
  <c r="J150" i="10"/>
  <c r="L150" i="10" s="1"/>
  <c r="J152" i="10"/>
  <c r="L152" i="10" s="1"/>
  <c r="J154" i="10"/>
  <c r="L154" i="10" s="1"/>
  <c r="J156" i="10"/>
  <c r="L156" i="10" s="1"/>
  <c r="J153" i="10"/>
  <c r="L153" i="10" s="1"/>
  <c r="J155" i="10"/>
  <c r="L155" i="10" s="1"/>
  <c r="J158" i="10"/>
  <c r="L158" i="10" s="1"/>
  <c r="J157" i="10"/>
  <c r="L157" i="10" s="1"/>
  <c r="J160" i="10"/>
  <c r="L160" i="10" s="1"/>
  <c r="J161" i="10"/>
  <c r="L161" i="10" s="1"/>
  <c r="J162" i="10"/>
  <c r="L162" i="10" s="1"/>
  <c r="J159" i="10"/>
  <c r="L159" i="10" s="1"/>
  <c r="J166" i="10"/>
  <c r="L166" i="10" s="1"/>
  <c r="J163" i="10"/>
  <c r="L163" i="10" s="1"/>
  <c r="J164" i="10"/>
  <c r="L164" i="10" s="1"/>
  <c r="J165" i="10"/>
  <c r="L165" i="10" s="1"/>
  <c r="J167" i="10"/>
  <c r="L167" i="10" s="1"/>
  <c r="J168" i="10"/>
  <c r="L168" i="10" s="1"/>
  <c r="J171" i="10"/>
  <c r="L171" i="10" s="1"/>
  <c r="J170" i="10"/>
  <c r="L170" i="10" s="1"/>
  <c r="J169" i="10"/>
  <c r="L169" i="10" s="1"/>
  <c r="J172" i="10"/>
  <c r="L172" i="10" s="1"/>
  <c r="J173" i="10"/>
  <c r="L173" i="10" s="1"/>
  <c r="J177" i="10"/>
  <c r="L177" i="10" s="1"/>
  <c r="J176" i="10"/>
  <c r="L176" i="10" s="1"/>
  <c r="J174" i="10"/>
  <c r="L174" i="10" s="1"/>
  <c r="J175" i="10"/>
  <c r="L175" i="10" s="1"/>
  <c r="J178" i="10"/>
  <c r="L178" i="10" s="1"/>
  <c r="J179" i="10"/>
  <c r="L179" i="10" s="1"/>
  <c r="J180" i="10"/>
  <c r="L180" i="10" s="1"/>
  <c r="J181" i="10"/>
  <c r="L181" i="10" s="1"/>
  <c r="J182" i="10"/>
  <c r="L182" i="10" s="1"/>
  <c r="J183" i="10"/>
  <c r="L183" i="10" s="1"/>
  <c r="J184" i="10"/>
  <c r="L184" i="10" s="1"/>
  <c r="J185" i="10"/>
  <c r="L185" i="10" s="1"/>
  <c r="J186" i="10"/>
  <c r="L186" i="10" s="1"/>
  <c r="J188" i="10"/>
  <c r="L188" i="10" s="1"/>
  <c r="J187" i="10"/>
  <c r="L187" i="10" s="1"/>
  <c r="J190" i="10"/>
  <c r="L190" i="10" s="1"/>
  <c r="J189" i="10"/>
  <c r="L189" i="10" s="1"/>
  <c r="J192" i="10"/>
  <c r="L192" i="10" s="1"/>
  <c r="J191" i="10"/>
  <c r="L191" i="10" s="1"/>
  <c r="J194" i="10"/>
  <c r="L194" i="10" s="1"/>
  <c r="J195" i="10"/>
  <c r="L195" i="10" s="1"/>
  <c r="J193" i="10"/>
  <c r="L193" i="10" s="1"/>
  <c r="J196" i="10"/>
  <c r="L196" i="10" s="1"/>
  <c r="J197" i="10"/>
  <c r="L197" i="10" s="1"/>
  <c r="J200" i="10"/>
  <c r="L200" i="10" s="1"/>
  <c r="J199" i="10"/>
  <c r="L199" i="10" s="1"/>
  <c r="J198" i="10"/>
  <c r="L198" i="10" s="1"/>
  <c r="J201" i="10"/>
  <c r="L201" i="10" s="1"/>
  <c r="J202" i="10"/>
  <c r="L202" i="10" s="1"/>
  <c r="J203" i="10"/>
  <c r="L203" i="10" s="1"/>
  <c r="J204" i="10"/>
  <c r="L204" i="10" s="1"/>
  <c r="J205" i="10"/>
  <c r="L205" i="10" s="1"/>
  <c r="J208" i="10"/>
  <c r="L208" i="10" s="1"/>
  <c r="J206" i="10"/>
  <c r="L206" i="10" s="1"/>
  <c r="J212" i="10"/>
  <c r="L212" i="10" s="1"/>
  <c r="J207" i="10"/>
  <c r="L207" i="10" s="1"/>
  <c r="J210" i="10"/>
  <c r="L210" i="10" s="1"/>
  <c r="J209" i="10"/>
  <c r="L209" i="10" s="1"/>
  <c r="J211" i="10"/>
  <c r="L211" i="10" s="1"/>
  <c r="J216" i="10"/>
  <c r="L216" i="10" s="1"/>
  <c r="E16" i="10" s="1"/>
  <c r="J214" i="10"/>
  <c r="L214" i="10" s="1"/>
  <c r="J213" i="10"/>
  <c r="L213" i="10" s="1"/>
  <c r="J215" i="10"/>
  <c r="L215" i="10" s="1"/>
  <c r="J217" i="10"/>
  <c r="J218" i="10"/>
  <c r="L218" i="10" s="1"/>
  <c r="J219" i="10"/>
  <c r="L219" i="10" s="1"/>
  <c r="J220" i="10"/>
  <c r="L220" i="10" s="1"/>
  <c r="J221" i="10"/>
  <c r="L221" i="10" s="1"/>
  <c r="J222" i="10"/>
  <c r="L222" i="10" s="1"/>
  <c r="J223" i="10"/>
  <c r="L223" i="10" s="1"/>
  <c r="J224" i="10"/>
  <c r="L224" i="10" s="1"/>
  <c r="J225" i="10"/>
  <c r="L225" i="10" s="1"/>
  <c r="J226" i="10"/>
  <c r="L226" i="10" s="1"/>
  <c r="J228" i="10"/>
  <c r="L228" i="10" s="1"/>
  <c r="J227" i="10"/>
  <c r="L227" i="10" s="1"/>
  <c r="J232" i="10"/>
  <c r="L232" i="10" s="1"/>
  <c r="J229" i="10"/>
  <c r="L229" i="10" s="1"/>
  <c r="J230" i="10"/>
  <c r="L230" i="10" s="1"/>
  <c r="J234" i="10"/>
  <c r="L234" i="10" s="1"/>
  <c r="J231" i="10"/>
  <c r="L231" i="10" s="1"/>
  <c r="J233" i="10"/>
  <c r="L233" i="10" s="1"/>
  <c r="J238" i="10"/>
  <c r="L238" i="10" s="1"/>
  <c r="J235" i="10"/>
  <c r="L235" i="10" s="1"/>
  <c r="J236" i="10"/>
  <c r="L236" i="10" s="1"/>
  <c r="J237" i="10"/>
  <c r="L237" i="10" s="1"/>
  <c r="J239" i="10"/>
  <c r="L239" i="10" s="1"/>
  <c r="J240" i="10"/>
  <c r="L240" i="10" s="1"/>
  <c r="J241" i="10"/>
  <c r="L241" i="10" s="1"/>
  <c r="J244" i="10"/>
  <c r="L244" i="10" s="1"/>
  <c r="J242" i="10"/>
  <c r="L242" i="10" s="1"/>
  <c r="J243" i="10"/>
  <c r="L243" i="10" s="1"/>
  <c r="J245" i="10"/>
  <c r="L245" i="10" s="1"/>
  <c r="J247" i="10"/>
  <c r="L247" i="10" s="1"/>
  <c r="J248" i="10"/>
  <c r="L248" i="10" s="1"/>
  <c r="J249" i="10"/>
  <c r="L249" i="10" s="1"/>
  <c r="J246" i="10"/>
  <c r="L246" i="10" s="1"/>
  <c r="J250" i="10"/>
  <c r="L250" i="10" s="1"/>
  <c r="J251" i="10"/>
  <c r="L251" i="10" s="1"/>
  <c r="J252" i="10"/>
  <c r="L252" i="10" s="1"/>
  <c r="J253" i="10"/>
  <c r="L253" i="10" s="1"/>
  <c r="J254" i="10"/>
  <c r="L254" i="10" s="1"/>
  <c r="J256" i="10"/>
  <c r="L256" i="10" s="1"/>
  <c r="J255" i="10"/>
  <c r="L255" i="10" s="1"/>
  <c r="J257" i="10"/>
  <c r="L257" i="10" s="1"/>
  <c r="J258" i="10"/>
  <c r="L258" i="10" s="1"/>
  <c r="J260" i="10"/>
  <c r="L260" i="10" s="1"/>
  <c r="J259" i="10"/>
  <c r="L259" i="10" s="1"/>
  <c r="J261" i="10"/>
  <c r="L261" i="10" s="1"/>
  <c r="J262" i="10"/>
  <c r="L262" i="10" s="1"/>
  <c r="J265" i="10"/>
  <c r="L265" i="10" s="1"/>
  <c r="J263" i="10"/>
  <c r="L263" i="10" s="1"/>
  <c r="J266" i="10"/>
  <c r="L266" i="10" s="1"/>
  <c r="J264" i="10"/>
  <c r="L264" i="10" s="1"/>
  <c r="J267" i="10"/>
  <c r="L267" i="10" s="1"/>
  <c r="J268" i="10"/>
  <c r="L268" i="10" s="1"/>
  <c r="J270" i="10"/>
  <c r="L270" i="10" s="1"/>
  <c r="J272" i="10"/>
  <c r="L272" i="10" s="1"/>
  <c r="J269" i="10"/>
  <c r="L269" i="10" s="1"/>
  <c r="J271" i="10"/>
  <c r="L271" i="10" s="1"/>
  <c r="J274" i="10"/>
  <c r="L274" i="10" s="1"/>
  <c r="J273" i="10"/>
  <c r="L273" i="10" s="1"/>
  <c r="J275" i="10"/>
  <c r="L275" i="10" s="1"/>
  <c r="J276" i="10"/>
  <c r="L276" i="10" s="1"/>
  <c r="J277" i="10"/>
  <c r="L277" i="10" s="1"/>
  <c r="J278" i="10"/>
  <c r="L278" i="10" s="1"/>
  <c r="J280" i="10"/>
  <c r="L280" i="10" s="1"/>
  <c r="J279" i="10"/>
  <c r="L279" i="10" s="1"/>
  <c r="J282" i="10"/>
  <c r="L282" i="10" s="1"/>
  <c r="J281" i="10"/>
  <c r="L281" i="10" s="1"/>
  <c r="J284" i="10"/>
  <c r="L284" i="10" s="1"/>
  <c r="J285" i="10"/>
  <c r="L285" i="10" s="1"/>
  <c r="J286" i="10"/>
  <c r="L286" i="10" s="1"/>
  <c r="J288" i="10"/>
  <c r="L288" i="10" s="1"/>
  <c r="J283" i="10"/>
  <c r="L283" i="10" s="1"/>
  <c r="J291" i="10"/>
  <c r="L291" i="10" s="1"/>
  <c r="J287" i="10"/>
  <c r="L287" i="10" s="1"/>
  <c r="J290" i="10"/>
  <c r="L290" i="10" s="1"/>
  <c r="J289" i="10"/>
  <c r="L289" i="10" s="1"/>
  <c r="J294" i="10"/>
  <c r="L294" i="10" s="1"/>
  <c r="J292" i="10"/>
  <c r="L292" i="10" s="1"/>
  <c r="J293" i="10"/>
  <c r="L293" i="10" s="1"/>
  <c r="J296" i="10"/>
  <c r="L296" i="10" s="1"/>
  <c r="J295" i="10"/>
  <c r="L295" i="10" s="1"/>
  <c r="J297" i="10"/>
  <c r="L297" i="10" s="1"/>
  <c r="J298" i="10"/>
  <c r="L298" i="10" s="1"/>
  <c r="J299" i="10"/>
  <c r="L299" i="10" s="1"/>
  <c r="J300" i="10"/>
  <c r="L300" i="10" s="1"/>
  <c r="J301" i="10"/>
  <c r="L301" i="10" s="1"/>
  <c r="J302" i="10"/>
  <c r="L302" i="10" s="1"/>
  <c r="J303" i="10"/>
  <c r="L303" i="10" s="1"/>
  <c r="J304" i="10"/>
  <c r="L304" i="10" s="1"/>
  <c r="J305" i="10"/>
  <c r="L305" i="10" s="1"/>
  <c r="J306" i="10"/>
  <c r="L306" i="10" s="1"/>
  <c r="J309" i="10"/>
  <c r="L309" i="10" s="1"/>
  <c r="J307" i="10"/>
  <c r="L307" i="10" s="1"/>
  <c r="J308" i="10"/>
  <c r="L308" i="10" s="1"/>
  <c r="J313" i="10"/>
  <c r="L313" i="10" s="1"/>
  <c r="J311" i="10"/>
  <c r="L311" i="10" s="1"/>
  <c r="J310" i="10"/>
  <c r="L310" i="10" s="1"/>
  <c r="L217" i="10" l="1"/>
  <c r="E10" i="10"/>
  <c r="M311" i="10"/>
  <c r="M308" i="10"/>
  <c r="M295" i="10"/>
  <c r="M292" i="10"/>
  <c r="M279" i="10"/>
  <c r="M276" i="10"/>
  <c r="M263" i="10"/>
  <c r="M260" i="10"/>
  <c r="M257" i="10"/>
  <c r="M255" i="10"/>
  <c r="M253" i="10"/>
  <c r="M251" i="10"/>
  <c r="M314" i="10"/>
  <c r="M302" i="10"/>
  <c r="M301" i="10"/>
  <c r="M288" i="10"/>
  <c r="M281" i="10"/>
  <c r="M268" i="10"/>
  <c r="M261" i="10"/>
  <c r="M256" i="10"/>
  <c r="M270" i="10"/>
  <c r="M264" i="10"/>
  <c r="M262" i="10"/>
  <c r="M258" i="10"/>
  <c r="M247" i="10"/>
  <c r="M244" i="10"/>
  <c r="M243" i="10"/>
  <c r="M240" i="10"/>
  <c r="M312" i="10"/>
  <c r="M310" i="10"/>
  <c r="M309" i="10"/>
  <c r="M306" i="10"/>
  <c r="M305" i="10"/>
  <c r="M304" i="10"/>
  <c r="M303" i="10"/>
  <c r="M300" i="10"/>
  <c r="M299" i="10"/>
  <c r="M298" i="10"/>
  <c r="M297" i="10"/>
  <c r="M294" i="10"/>
  <c r="M293" i="10"/>
  <c r="M291" i="10"/>
  <c r="M287" i="10"/>
  <c r="M285" i="10"/>
  <c r="M252" i="10"/>
  <c r="M248" i="10"/>
  <c r="M235" i="10"/>
  <c r="M232" i="10"/>
  <c r="M219" i="10"/>
  <c r="M216" i="10"/>
  <c r="E17" i="10" s="1"/>
  <c r="M203" i="10"/>
  <c r="M200" i="10"/>
  <c r="M187" i="10"/>
  <c r="M280" i="10"/>
  <c r="M272" i="10"/>
  <c r="M236" i="10"/>
  <c r="M233" i="10"/>
  <c r="M220" i="10"/>
  <c r="M213" i="10"/>
  <c r="M206" i="10"/>
  <c r="M199" i="10"/>
  <c r="M186" i="10"/>
  <c r="M183" i="10"/>
  <c r="M275" i="10"/>
  <c r="M267" i="10"/>
  <c r="M259" i="10"/>
  <c r="M242" i="10"/>
  <c r="M237" i="10"/>
  <c r="M226" i="10"/>
  <c r="M225" i="10"/>
  <c r="M212" i="10"/>
  <c r="M205" i="10"/>
  <c r="M313" i="10"/>
  <c r="M307" i="10"/>
  <c r="M278" i="10"/>
  <c r="M249" i="10"/>
  <c r="M231" i="10"/>
  <c r="M218" i="10"/>
  <c r="M211" i="10"/>
  <c r="M198" i="10"/>
  <c r="M191" i="10"/>
  <c r="M182" i="10"/>
  <c r="M179" i="10"/>
  <c r="M274" i="10"/>
  <c r="M266" i="10"/>
  <c r="M246" i="10"/>
  <c r="M228" i="10"/>
  <c r="M221" i="10"/>
  <c r="M208" i="10"/>
  <c r="M201" i="10"/>
  <c r="M188" i="10"/>
  <c r="M174" i="10"/>
  <c r="M289" i="10"/>
  <c r="M265" i="10"/>
  <c r="M238" i="10"/>
  <c r="M204" i="10"/>
  <c r="M197" i="10"/>
  <c r="M190" i="10"/>
  <c r="M175" i="10"/>
  <c r="M163" i="10"/>
  <c r="M160" i="10"/>
  <c r="M147" i="10"/>
  <c r="M144" i="10"/>
  <c r="M131" i="10"/>
  <c r="M128" i="10"/>
  <c r="M115" i="10"/>
  <c r="M112" i="10"/>
  <c r="M99" i="10"/>
  <c r="M250" i="10"/>
  <c r="M230" i="10"/>
  <c r="M223" i="10"/>
  <c r="M209" i="10"/>
  <c r="M181" i="10"/>
  <c r="M176" i="10"/>
  <c r="M153" i="10"/>
  <c r="M150" i="10"/>
  <c r="M137" i="10"/>
  <c r="M134" i="10"/>
  <c r="M271" i="10"/>
  <c r="M245" i="10"/>
  <c r="M194" i="10"/>
  <c r="M167" i="10"/>
  <c r="M166" i="10"/>
  <c r="M159" i="10"/>
  <c r="M156" i="10"/>
  <c r="M143" i="10"/>
  <c r="M140" i="10"/>
  <c r="M127" i="10"/>
  <c r="M124" i="10"/>
  <c r="M111" i="10"/>
  <c r="M108" i="10"/>
  <c r="M254" i="10"/>
  <c r="M229" i="10"/>
  <c r="M222" i="10"/>
  <c r="M215" i="10"/>
  <c r="M196" i="10"/>
  <c r="M189" i="10"/>
  <c r="M185" i="10"/>
  <c r="M164" i="10"/>
  <c r="M151" i="10"/>
  <c r="M148" i="10"/>
  <c r="M135" i="10"/>
  <c r="M132" i="10"/>
  <c r="M119" i="10"/>
  <c r="M116" i="10"/>
  <c r="M103" i="10"/>
  <c r="M100" i="10"/>
  <c r="M87" i="10"/>
  <c r="M84" i="10"/>
  <c r="M71" i="10"/>
  <c r="M68" i="10"/>
  <c r="M290" i="10"/>
  <c r="M286" i="10"/>
  <c r="M282" i="10"/>
  <c r="M269" i="10"/>
  <c r="M241" i="10"/>
  <c r="M234" i="10"/>
  <c r="M227" i="10"/>
  <c r="M193" i="10"/>
  <c r="M180" i="10"/>
  <c r="M157" i="10"/>
  <c r="M154" i="10"/>
  <c r="M141" i="10"/>
  <c r="M138" i="10"/>
  <c r="M207" i="10"/>
  <c r="M192" i="10"/>
  <c r="M178" i="10"/>
  <c r="M172" i="10"/>
  <c r="M158" i="10"/>
  <c r="M122" i="10"/>
  <c r="M117" i="10"/>
  <c r="M195" i="10"/>
  <c r="M133" i="10"/>
  <c r="M123" i="10"/>
  <c r="M106" i="10"/>
  <c r="M101" i="10"/>
  <c r="M91" i="10"/>
  <c r="M78" i="10"/>
  <c r="M77" i="10"/>
  <c r="M64" i="10"/>
  <c r="M57" i="10"/>
  <c r="M202" i="10"/>
  <c r="M184" i="10"/>
  <c r="M177" i="10"/>
  <c r="M171" i="10"/>
  <c r="M168" i="10"/>
  <c r="M149" i="10"/>
  <c r="M139" i="10"/>
  <c r="M129" i="10"/>
  <c r="M118" i="10"/>
  <c r="M107" i="10"/>
  <c r="M90" i="10"/>
  <c r="M83" i="10"/>
  <c r="M70" i="10"/>
  <c r="M63" i="10"/>
  <c r="L57" i="10"/>
  <c r="M277" i="10"/>
  <c r="M224" i="10"/>
  <c r="M165" i="10"/>
  <c r="M155" i="10"/>
  <c r="M145" i="10"/>
  <c r="M102" i="10"/>
  <c r="M283" i="10"/>
  <c r="M146" i="10"/>
  <c r="M136" i="10"/>
  <c r="M126" i="10"/>
  <c r="M121" i="10"/>
  <c r="M104" i="10"/>
  <c r="M94" i="10"/>
  <c r="M93" i="10"/>
  <c r="M80" i="10"/>
  <c r="M73" i="10"/>
  <c r="M60" i="10"/>
  <c r="M273" i="10"/>
  <c r="M217" i="10"/>
  <c r="M169" i="10"/>
  <c r="M162" i="10"/>
  <c r="M152" i="10"/>
  <c r="M142" i="10"/>
  <c r="M110" i="10"/>
  <c r="M105" i="10"/>
  <c r="M86" i="10"/>
  <c r="M79" i="10"/>
  <c r="M66" i="10"/>
  <c r="M59" i="10"/>
  <c r="M92" i="10"/>
  <c r="M85" i="10"/>
  <c r="M72" i="10"/>
  <c r="M65" i="10"/>
  <c r="M58" i="10"/>
  <c r="M113" i="10"/>
  <c r="M96" i="10"/>
  <c r="M89" i="10"/>
  <c r="M125" i="10"/>
  <c r="M120" i="10"/>
  <c r="M88" i="10"/>
  <c r="M81" i="10"/>
  <c r="M76" i="10"/>
  <c r="M74" i="10"/>
  <c r="M69" i="10"/>
  <c r="M239" i="10"/>
  <c r="M114" i="10"/>
  <c r="M95" i="10"/>
  <c r="M62" i="10"/>
  <c r="M67" i="10"/>
  <c r="M173" i="10"/>
  <c r="M130" i="10"/>
  <c r="M109" i="10"/>
  <c r="M296" i="10"/>
  <c r="M214" i="10"/>
  <c r="M161" i="10"/>
  <c r="M284" i="10"/>
  <c r="M82" i="10"/>
  <c r="M75" i="10"/>
  <c r="M61" i="10"/>
  <c r="M210" i="10"/>
  <c r="M170" i="10"/>
  <c r="M98" i="10"/>
  <c r="M97" i="10"/>
</calcChain>
</file>

<file path=xl/sharedStrings.xml><?xml version="1.0" encoding="utf-8"?>
<sst xmlns="http://schemas.openxmlformats.org/spreadsheetml/2006/main" count="159" uniqueCount="88">
  <si>
    <t>CV</t>
  </si>
  <si>
    <t># pigs</t>
  </si>
  <si>
    <t>wt.</t>
  </si>
  <si>
    <t>Percent</t>
  </si>
  <si>
    <t>≤6.0</t>
  </si>
  <si>
    <t>6.1-8.0</t>
  </si>
  <si>
    <t>8.1-10.0</t>
  </si>
  <si>
    <t>10.1-12.0</t>
  </si>
  <si>
    <t>12.1-14.0</t>
  </si>
  <si>
    <t>14.1-16.0</t>
  </si>
  <si>
    <t>16.1-18.0</t>
  </si>
  <si>
    <t>&gt;18.0</t>
  </si>
  <si>
    <t>Q Sum</t>
  </si>
  <si>
    <t>Category</t>
  </si>
  <si>
    <t>Percent &lt; wt.</t>
  </si>
  <si>
    <t>Mean</t>
  </si>
  <si>
    <t>Standard Deviation</t>
  </si>
  <si>
    <t>≤0.75</t>
  </si>
  <si>
    <t>.76 to 1.25</t>
  </si>
  <si>
    <t>1.26 to 1.75</t>
  </si>
  <si>
    <t>1.76 to 2.25</t>
  </si>
  <si>
    <t>2.26 to 2.75</t>
  </si>
  <si>
    <t>2.76 to 3.25</t>
  </si>
  <si>
    <t>3.26 to 3.75</t>
  </si>
  <si>
    <t>3.76 to 4.25</t>
  </si>
  <si>
    <t>4.26 to 4.75</t>
  </si>
  <si>
    <t>4.76 to 5.25</t>
  </si>
  <si>
    <t>&gt;5.25</t>
  </si>
  <si>
    <t>≤ 200</t>
  </si>
  <si>
    <t>200 to 210</t>
  </si>
  <si>
    <t>210 to 220</t>
  </si>
  <si>
    <t>220 to 230</t>
  </si>
  <si>
    <t>230 to 240</t>
  </si>
  <si>
    <t>240 to 250</t>
  </si>
  <si>
    <t>250 to 260</t>
  </si>
  <si>
    <t>260 to 270</t>
  </si>
  <si>
    <t>270 to 280</t>
  </si>
  <si>
    <t>280 to 290</t>
  </si>
  <si>
    <t>290 to 300</t>
  </si>
  <si>
    <t>300 to 310</t>
  </si>
  <si>
    <t>&gt;310</t>
  </si>
  <si>
    <t>Percent &gt; wt.</t>
  </si>
  <si>
    <t>Change Cells in yellow:</t>
  </si>
  <si>
    <t>Cells in yellow can be changed:</t>
  </si>
  <si>
    <t>Market Group Size:</t>
  </si>
  <si>
    <t>Pigs</t>
  </si>
  <si>
    <t>Wt</t>
  </si>
  <si>
    <t>Avg wt</t>
  </si>
  <si>
    <t>QsumWt</t>
  </si>
  <si>
    <t>Top Pig:</t>
  </si>
  <si>
    <t>Weight lightest pig</t>
  </si>
  <si>
    <t>Avg Wt Perfect sort</t>
  </si>
  <si>
    <t>Market wt information</t>
  </si>
  <si>
    <t>Data from previous groups</t>
  </si>
  <si>
    <t>Number of pigs over:</t>
  </si>
  <si>
    <t>Closeout Feed Efficiency</t>
  </si>
  <si>
    <t>Avg. weight before first tops</t>
  </si>
  <si>
    <t xml:space="preserve"> Number</t>
  </si>
  <si>
    <t>Initial wt</t>
  </si>
  <si>
    <t>Final wt</t>
  </si>
  <si>
    <t>F/G</t>
  </si>
  <si>
    <t>Coefficient of variation</t>
  </si>
  <si>
    <t>St.dev.</t>
  </si>
  <si>
    <t>Number of pigs in group</t>
  </si>
  <si>
    <t>Min desired pig wt on load</t>
  </si>
  <si>
    <t>Projecting feed usage prior to topping</t>
  </si>
  <si>
    <t>Number over min wt</t>
  </si>
  <si>
    <t>Pig weight at placement</t>
  </si>
  <si>
    <t>lb</t>
  </si>
  <si>
    <t>Avg wt of heavy pigs, lb</t>
  </si>
  <si>
    <t>Feed per pig prior to top</t>
  </si>
  <si>
    <t>Max desired pig wt on load</t>
  </si>
  <si>
    <t>Feed for group prior to top =</t>
  </si>
  <si>
    <t>tons</t>
  </si>
  <si>
    <t>Number over max wt</t>
  </si>
  <si>
    <t>Minimum pig wt on load</t>
  </si>
  <si>
    <t>Average pig wt on load</t>
  </si>
  <si>
    <t>Avg pig wt remaining in barn</t>
  </si>
  <si>
    <t>Pig wt, lb</t>
  </si>
  <si>
    <t>Normal dist</t>
  </si>
  <si>
    <t>% by category</t>
  </si>
  <si>
    <t>% greater than</t>
  </si>
  <si>
    <t>Total pigs</t>
  </si>
  <si>
    <t>Pigs &gt; than</t>
  </si>
  <si>
    <t>Sum wt of pigs in this range</t>
  </si>
  <si>
    <t>Wt greater than</t>
  </si>
  <si>
    <t>Avg wt market above</t>
  </si>
  <si>
    <t>avg wt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</si>
</sst>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0000000000"/>
    <numFmt numFmtId="166" formatCode="0.0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63"/>
      <name val="Calibri"/>
      <family val="2"/>
    </font>
    <font>
      <b/>
      <sz val="14"/>
      <name val="Calibri"/>
      <family val="2"/>
    </font>
    <font>
      <b/>
      <sz val="11"/>
      <color indexed="63"/>
      <name val="Calibri"/>
      <family val="2"/>
    </font>
    <font>
      <sz val="11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154">
    <xf numFmtId="0" fontId="0" fillId="0" borderId="0" xfId="0"/>
    <xf numFmtId="1" fontId="0" fillId="4" borderId="9" xfId="0" applyNumberFormat="1" applyFont="1" applyFill="1" applyBorder="1" applyAlignment="1" applyProtection="1">
      <alignment horizontal="center"/>
      <protection locked="0"/>
    </xf>
    <xf numFmtId="2" fontId="0" fillId="4" borderId="5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 horizontal="center"/>
    </xf>
    <xf numFmtId="2" fontId="4" fillId="0" borderId="0" xfId="0" applyNumberFormat="1" applyFont="1" applyFill="1" applyBorder="1" applyAlignment="1" applyProtection="1"/>
    <xf numFmtId="0" fontId="0" fillId="0" borderId="0" xfId="0" applyProtection="1"/>
    <xf numFmtId="2" fontId="0" fillId="0" borderId="0" xfId="0" applyNumberFormat="1" applyFont="1" applyProtection="1"/>
    <xf numFmtId="0" fontId="3" fillId="0" borderId="3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2" fontId="8" fillId="5" borderId="8" xfId="0" applyNumberFormat="1" applyFont="1" applyFill="1" applyBorder="1" applyAlignment="1" applyProtection="1">
      <alignment horizontal="left"/>
    </xf>
    <xf numFmtId="0" fontId="0" fillId="3" borderId="3" xfId="0" applyFill="1" applyBorder="1" applyAlignment="1" applyProtection="1">
      <alignment horizontal="center"/>
    </xf>
    <xf numFmtId="9" fontId="0" fillId="0" borderId="4" xfId="1" applyNumberFormat="1" applyFont="1" applyBorder="1" applyProtection="1"/>
    <xf numFmtId="1" fontId="0" fillId="0" borderId="5" xfId="0" applyNumberFormat="1" applyBorder="1" applyAlignment="1" applyProtection="1">
      <alignment horizontal="center"/>
    </xf>
    <xf numFmtId="0" fontId="7" fillId="3" borderId="3" xfId="0" applyFont="1" applyFill="1" applyBorder="1" applyAlignment="1" applyProtection="1">
      <alignment horizontal="center"/>
    </xf>
    <xf numFmtId="2" fontId="8" fillId="5" borderId="4" xfId="0" applyNumberFormat="1" applyFont="1" applyFill="1" applyBorder="1" applyAlignment="1" applyProtection="1">
      <alignment horizontal="left"/>
    </xf>
    <xf numFmtId="0" fontId="6" fillId="3" borderId="3" xfId="0" applyFont="1" applyFill="1" applyBorder="1" applyAlignment="1" applyProtection="1">
      <alignment horizontal="center"/>
    </xf>
    <xf numFmtId="2" fontId="0" fillId="5" borderId="5" xfId="0" applyNumberFormat="1" applyFont="1" applyFill="1" applyBorder="1" applyAlignment="1" applyProtection="1">
      <alignment horizontal="center"/>
    </xf>
    <xf numFmtId="49" fontId="6" fillId="3" borderId="3" xfId="0" applyNumberFormat="1" applyFont="1" applyFill="1" applyBorder="1" applyAlignment="1" applyProtection="1">
      <alignment horizontal="center"/>
    </xf>
    <xf numFmtId="2" fontId="8" fillId="5" borderId="6" xfId="0" applyNumberFormat="1" applyFont="1" applyFill="1" applyBorder="1" applyAlignment="1" applyProtection="1">
      <alignment horizontal="left"/>
    </xf>
    <xf numFmtId="9" fontId="0" fillId="0" borderId="6" xfId="1" applyNumberFormat="1" applyFont="1" applyBorder="1" applyProtection="1"/>
    <xf numFmtId="1" fontId="0" fillId="0" borderId="7" xfId="0" applyNumberFormat="1" applyBorder="1" applyAlignment="1" applyProtection="1">
      <alignment horizontal="center"/>
    </xf>
    <xf numFmtId="9" fontId="0" fillId="4" borderId="7" xfId="1" applyFont="1" applyFill="1" applyBorder="1" applyAlignment="1" applyProtection="1">
      <alignment horizontal="center"/>
      <protection locked="0"/>
    </xf>
    <xf numFmtId="164" fontId="0" fillId="0" borderId="6" xfId="1" applyNumberFormat="1" applyFont="1" applyBorder="1" applyProtection="1"/>
    <xf numFmtId="164" fontId="0" fillId="0" borderId="4" xfId="1" applyNumberFormat="1" applyFont="1" applyBorder="1" applyProtection="1"/>
    <xf numFmtId="0" fontId="3" fillId="0" borderId="12" xfId="0" applyFont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6" fillId="3" borderId="13" xfId="0" applyFont="1" applyFill="1" applyBorder="1" applyAlignment="1" applyProtection="1">
      <alignment horizontal="center"/>
    </xf>
    <xf numFmtId="49" fontId="6" fillId="3" borderId="13" xfId="0" applyNumberFormat="1" applyFont="1" applyFill="1" applyBorder="1" applyAlignment="1" applyProtection="1">
      <alignment horizontal="center"/>
    </xf>
    <xf numFmtId="49" fontId="6" fillId="3" borderId="14" xfId="0" applyNumberFormat="1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1" fillId="3" borderId="15" xfId="0" applyFont="1" applyFill="1" applyBorder="1" applyAlignment="1" applyProtection="1">
      <alignment horizontal="center"/>
    </xf>
    <xf numFmtId="0" fontId="6" fillId="3" borderId="15" xfId="0" applyFont="1" applyFill="1" applyBorder="1" applyAlignment="1" applyProtection="1">
      <alignment horizontal="center"/>
    </xf>
    <xf numFmtId="49" fontId="6" fillId="3" borderId="15" xfId="0" applyNumberFormat="1" applyFont="1" applyFill="1" applyBorder="1" applyAlignment="1" applyProtection="1">
      <alignment horizontal="center"/>
    </xf>
    <xf numFmtId="49" fontId="6" fillId="3" borderId="16" xfId="0" applyNumberFormat="1" applyFont="1" applyFill="1" applyBorder="1" applyAlignment="1" applyProtection="1">
      <alignment horizontal="center"/>
    </xf>
    <xf numFmtId="49" fontId="6" fillId="3" borderId="17" xfId="0" applyNumberFormat="1" applyFont="1" applyFill="1" applyBorder="1" applyAlignment="1" applyProtection="1">
      <alignment horizontal="center"/>
    </xf>
    <xf numFmtId="0" fontId="7" fillId="3" borderId="13" xfId="0" applyFont="1" applyFill="1" applyBorder="1" applyAlignment="1" applyProtection="1">
      <alignment horizontal="center"/>
    </xf>
    <xf numFmtId="0" fontId="6" fillId="3" borderId="14" xfId="0" applyFont="1" applyFill="1" applyBorder="1" applyAlignment="1" applyProtection="1">
      <alignment horizontal="center"/>
    </xf>
    <xf numFmtId="1" fontId="0" fillId="4" borderId="5" xfId="0" applyNumberFormat="1" applyFont="1" applyFill="1" applyBorder="1" applyAlignment="1" applyProtection="1">
      <alignment horizontal="center"/>
      <protection locked="0"/>
    </xf>
    <xf numFmtId="2" fontId="1" fillId="0" borderId="0" xfId="0" applyNumberFormat="1" applyFont="1" applyProtection="1"/>
    <xf numFmtId="0" fontId="0" fillId="0" borderId="0" xfId="0" applyAlignment="1" applyProtection="1">
      <alignment horizontal="center"/>
    </xf>
    <xf numFmtId="1" fontId="0" fillId="0" borderId="0" xfId="0" applyNumberFormat="1" applyAlignment="1" applyProtection="1">
      <alignment horizontal="center"/>
    </xf>
    <xf numFmtId="0" fontId="1" fillId="0" borderId="0" xfId="3" applyProtection="1"/>
    <xf numFmtId="2" fontId="9" fillId="0" borderId="0" xfId="3" applyNumberFormat="1" applyFont="1" applyFill="1" applyBorder="1" applyAlignment="1" applyProtection="1"/>
    <xf numFmtId="2" fontId="8" fillId="0" borderId="0" xfId="3" applyNumberFormat="1" applyFont="1" applyAlignment="1" applyProtection="1"/>
    <xf numFmtId="49" fontId="10" fillId="0" borderId="0" xfId="3" applyNumberFormat="1" applyFont="1" applyFill="1" applyBorder="1" applyAlignment="1" applyProtection="1"/>
    <xf numFmtId="2" fontId="1" fillId="0" borderId="0" xfId="3" applyNumberFormat="1" applyFont="1" applyProtection="1"/>
    <xf numFmtId="1" fontId="1" fillId="0" borderId="0" xfId="3" applyNumberFormat="1" applyProtection="1"/>
    <xf numFmtId="0" fontId="11" fillId="0" borderId="1" xfId="3" applyFont="1" applyBorder="1" applyAlignment="1" applyProtection="1">
      <alignment horizontal="center"/>
    </xf>
    <xf numFmtId="0" fontId="11" fillId="0" borderId="4" xfId="3" applyFont="1" applyBorder="1" applyAlignment="1" applyProtection="1">
      <alignment horizontal="center"/>
    </xf>
    <xf numFmtId="0" fontId="11" fillId="0" borderId="5" xfId="3" applyFont="1" applyBorder="1" applyAlignment="1" applyProtection="1">
      <alignment horizontal="center"/>
    </xf>
    <xf numFmtId="0" fontId="11" fillId="0" borderId="12" xfId="3" applyFont="1" applyBorder="1" applyAlignment="1" applyProtection="1">
      <alignment horizontal="center"/>
    </xf>
    <xf numFmtId="2" fontId="8" fillId="7" borderId="8" xfId="3" applyNumberFormat="1" applyFont="1" applyFill="1" applyBorder="1" applyAlignment="1" applyProtection="1">
      <alignment horizontal="left"/>
    </xf>
    <xf numFmtId="1" fontId="1" fillId="8" borderId="9" xfId="3" applyNumberFormat="1" applyFont="1" applyFill="1" applyBorder="1" applyAlignment="1" applyProtection="1">
      <alignment horizontal="center"/>
      <protection locked="0"/>
    </xf>
    <xf numFmtId="0" fontId="1" fillId="9" borderId="15" xfId="3" applyFont="1" applyFill="1" applyBorder="1" applyAlignment="1" applyProtection="1">
      <alignment horizontal="center"/>
    </xf>
    <xf numFmtId="1" fontId="1" fillId="0" borderId="5" xfId="3" applyNumberFormat="1" applyBorder="1" applyAlignment="1" applyProtection="1">
      <alignment horizontal="center"/>
    </xf>
    <xf numFmtId="0" fontId="1" fillId="9" borderId="13" xfId="3" applyFont="1" applyFill="1" applyBorder="1" applyAlignment="1" applyProtection="1">
      <alignment horizontal="center"/>
    </xf>
    <xf numFmtId="1" fontId="1" fillId="0" borderId="0" xfId="3" applyNumberFormat="1" applyBorder="1" applyAlignment="1" applyProtection="1">
      <alignment horizontal="center"/>
    </xf>
    <xf numFmtId="2" fontId="8" fillId="7" borderId="4" xfId="3" applyNumberFormat="1" applyFont="1" applyFill="1" applyBorder="1" applyAlignment="1" applyProtection="1">
      <alignment horizontal="left"/>
    </xf>
    <xf numFmtId="1" fontId="1" fillId="8" borderId="5" xfId="3" applyNumberFormat="1" applyFont="1" applyFill="1" applyBorder="1" applyAlignment="1" applyProtection="1">
      <alignment horizontal="center"/>
      <protection locked="0"/>
    </xf>
    <xf numFmtId="0" fontId="12" fillId="9" borderId="15" xfId="3" applyFont="1" applyFill="1" applyBorder="1" applyAlignment="1" applyProtection="1">
      <alignment horizontal="center"/>
    </xf>
    <xf numFmtId="0" fontId="12" fillId="9" borderId="13" xfId="3" applyFont="1" applyFill="1" applyBorder="1" applyAlignment="1" applyProtection="1">
      <alignment horizontal="center"/>
    </xf>
    <xf numFmtId="1" fontId="1" fillId="7" borderId="5" xfId="3" applyNumberFormat="1" applyFont="1" applyFill="1" applyBorder="1" applyAlignment="1" applyProtection="1">
      <alignment horizontal="center"/>
    </xf>
    <xf numFmtId="49" fontId="12" fillId="9" borderId="15" xfId="3" applyNumberFormat="1" applyFont="1" applyFill="1" applyBorder="1" applyAlignment="1" applyProtection="1">
      <alignment horizontal="center"/>
    </xf>
    <xf numFmtId="2" fontId="8" fillId="7" borderId="6" xfId="3" applyNumberFormat="1" applyFont="1" applyFill="1" applyBorder="1" applyAlignment="1" applyProtection="1">
      <alignment horizontal="left"/>
    </xf>
    <xf numFmtId="9" fontId="0" fillId="8" borderId="7" xfId="1" applyFont="1" applyFill="1" applyBorder="1" applyAlignment="1" applyProtection="1">
      <alignment horizontal="center"/>
      <protection locked="0"/>
    </xf>
    <xf numFmtId="2" fontId="1" fillId="0" borderId="0" xfId="3" applyNumberFormat="1" applyFont="1" applyAlignment="1" applyProtection="1">
      <alignment horizontal="center"/>
    </xf>
    <xf numFmtId="165" fontId="1" fillId="0" borderId="0" xfId="3" applyNumberFormat="1" applyFont="1" applyProtection="1"/>
    <xf numFmtId="49" fontId="12" fillId="9" borderId="16" xfId="3" applyNumberFormat="1" applyFont="1" applyFill="1" applyBorder="1" applyAlignment="1" applyProtection="1">
      <alignment horizontal="center"/>
    </xf>
    <xf numFmtId="49" fontId="12" fillId="9" borderId="17" xfId="3" applyNumberFormat="1" applyFont="1" applyFill="1" applyBorder="1" applyAlignment="1" applyProtection="1">
      <alignment horizontal="center"/>
    </xf>
    <xf numFmtId="1" fontId="1" fillId="0" borderId="7" xfId="3" applyNumberFormat="1" applyBorder="1" applyAlignment="1" applyProtection="1">
      <alignment horizontal="center"/>
    </xf>
    <xf numFmtId="0" fontId="12" fillId="9" borderId="14" xfId="3" applyFont="1" applyFill="1" applyBorder="1" applyAlignment="1" applyProtection="1">
      <alignment horizontal="center"/>
    </xf>
    <xf numFmtId="2" fontId="1" fillId="0" borderId="0" xfId="3" applyNumberFormat="1" applyProtection="1"/>
    <xf numFmtId="1" fontId="1" fillId="9" borderId="13" xfId="3" applyNumberFormat="1" applyFont="1" applyFill="1" applyBorder="1" applyAlignment="1" applyProtection="1">
      <alignment horizontal="center"/>
    </xf>
    <xf numFmtId="1" fontId="12" fillId="9" borderId="15" xfId="3" applyNumberFormat="1" applyFont="1" applyFill="1" applyBorder="1" applyAlignment="1" applyProtection="1">
      <alignment horizontal="center"/>
    </xf>
    <xf numFmtId="0" fontId="1" fillId="0" borderId="0" xfId="3" applyAlignment="1" applyProtection="1">
      <alignment horizontal="center"/>
    </xf>
    <xf numFmtId="1" fontId="1" fillId="0" borderId="0" xfId="3" applyNumberFormat="1" applyFont="1" applyAlignment="1" applyProtection="1">
      <alignment horizontal="center"/>
    </xf>
    <xf numFmtId="2" fontId="8" fillId="0" borderId="0" xfId="3" applyNumberFormat="1" applyFont="1" applyProtection="1"/>
    <xf numFmtId="1" fontId="1" fillId="7" borderId="19" xfId="3" applyNumberFormat="1" applyFont="1" applyFill="1" applyBorder="1" applyAlignment="1" applyProtection="1">
      <alignment horizontal="center"/>
    </xf>
    <xf numFmtId="49" fontId="5" fillId="0" borderId="0" xfId="0" applyNumberFormat="1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11" fillId="6" borderId="8" xfId="3" applyFont="1" applyFill="1" applyBorder="1" applyAlignment="1" applyProtection="1">
      <alignment horizontal="center"/>
    </xf>
    <xf numFmtId="0" fontId="11" fillId="6" borderId="9" xfId="3" applyFont="1" applyFill="1" applyBorder="1" applyAlignment="1" applyProtection="1">
      <alignment horizontal="center"/>
    </xf>
    <xf numFmtId="0" fontId="11" fillId="6" borderId="1" xfId="3" applyFont="1" applyFill="1" applyBorder="1" applyAlignment="1" applyProtection="1">
      <alignment horizontal="center"/>
    </xf>
    <xf numFmtId="0" fontId="11" fillId="6" borderId="2" xfId="3" applyFont="1" applyFill="1" applyBorder="1" applyAlignment="1" applyProtection="1">
      <alignment horizontal="center"/>
    </xf>
    <xf numFmtId="0" fontId="11" fillId="6" borderId="18" xfId="3" applyFont="1" applyFill="1" applyBorder="1" applyAlignment="1" applyProtection="1">
      <alignment horizontal="center"/>
    </xf>
    <xf numFmtId="0" fontId="11" fillId="6" borderId="19" xfId="3" applyFont="1" applyFill="1" applyBorder="1" applyAlignment="1" applyProtection="1">
      <alignment horizontal="center"/>
    </xf>
    <xf numFmtId="0" fontId="1" fillId="10" borderId="0" xfId="3" applyFill="1"/>
    <xf numFmtId="0" fontId="1" fillId="11" borderId="0" xfId="3" applyFill="1"/>
    <xf numFmtId="0" fontId="1" fillId="0" borderId="0" xfId="3"/>
    <xf numFmtId="0" fontId="13" fillId="8" borderId="0" xfId="3" applyFont="1" applyFill="1" applyBorder="1"/>
    <xf numFmtId="0" fontId="1" fillId="8" borderId="0" xfId="3" applyFill="1" applyBorder="1"/>
    <xf numFmtId="0" fontId="1" fillId="8" borderId="0" xfId="3" applyFill="1"/>
    <xf numFmtId="1" fontId="1" fillId="10" borderId="0" xfId="3" applyNumberFormat="1" applyFont="1" applyFill="1" applyBorder="1" applyAlignment="1" applyProtection="1">
      <alignment horizontal="center"/>
      <protection locked="0"/>
    </xf>
    <xf numFmtId="0" fontId="14" fillId="8" borderId="3" xfId="3" applyFont="1" applyFill="1" applyBorder="1" applyAlignment="1">
      <alignment horizontal="center"/>
    </xf>
    <xf numFmtId="0" fontId="14" fillId="8" borderId="20" xfId="3" applyFont="1" applyFill="1" applyBorder="1" applyAlignment="1">
      <alignment horizontal="center"/>
    </xf>
    <xf numFmtId="0" fontId="14" fillId="8" borderId="21" xfId="3" applyFont="1" applyFill="1" applyBorder="1" applyAlignment="1">
      <alignment horizontal="center"/>
    </xf>
    <xf numFmtId="0" fontId="15" fillId="8" borderId="3" xfId="3" applyFont="1" applyFill="1" applyBorder="1"/>
    <xf numFmtId="0" fontId="15" fillId="8" borderId="21" xfId="3" applyFont="1" applyFill="1" applyBorder="1"/>
    <xf numFmtId="0" fontId="15" fillId="8" borderId="3" xfId="3" applyFont="1" applyFill="1" applyBorder="1" applyAlignment="1">
      <alignment horizontal="center"/>
    </xf>
    <xf numFmtId="0" fontId="15" fillId="8" borderId="20" xfId="3" applyFont="1" applyFill="1" applyBorder="1" applyAlignment="1">
      <alignment horizontal="center"/>
    </xf>
    <xf numFmtId="0" fontId="15" fillId="8" borderId="21" xfId="3" applyFont="1" applyFill="1" applyBorder="1" applyAlignment="1">
      <alignment horizontal="center"/>
    </xf>
    <xf numFmtId="0" fontId="15" fillId="12" borderId="3" xfId="3" applyFont="1" applyFill="1" applyBorder="1"/>
    <xf numFmtId="0" fontId="1" fillId="12" borderId="20" xfId="3" applyFill="1" applyBorder="1"/>
    <xf numFmtId="0" fontId="1" fillId="12" borderId="21" xfId="3" applyFill="1" applyBorder="1"/>
    <xf numFmtId="0" fontId="15" fillId="13" borderId="22" xfId="3" applyFont="1" applyFill="1" applyBorder="1" applyAlignment="1" applyProtection="1">
      <alignment horizontal="center"/>
      <protection locked="0"/>
    </xf>
    <xf numFmtId="0" fontId="15" fillId="8" borderId="23" xfId="3" applyFont="1" applyFill="1" applyBorder="1" applyAlignment="1">
      <alignment horizontal="center"/>
    </xf>
    <xf numFmtId="0" fontId="15" fillId="8" borderId="22" xfId="3" applyFont="1" applyFill="1" applyBorder="1" applyAlignment="1">
      <alignment horizontal="center"/>
    </xf>
    <xf numFmtId="0" fontId="1" fillId="10" borderId="0" xfId="3" applyFont="1" applyFill="1"/>
    <xf numFmtId="164" fontId="15" fillId="13" borderId="22" xfId="1" applyNumberFormat="1" applyFont="1" applyFill="1" applyBorder="1" applyAlignment="1" applyProtection="1">
      <alignment horizontal="center"/>
      <protection locked="0"/>
    </xf>
    <xf numFmtId="0" fontId="15" fillId="0" borderId="22" xfId="3" applyFont="1" applyBorder="1" applyAlignment="1">
      <alignment horizontal="center"/>
    </xf>
    <xf numFmtId="1" fontId="15" fillId="0" borderId="22" xfId="3" applyNumberFormat="1" applyFont="1" applyBorder="1" applyAlignment="1">
      <alignment horizontal="center"/>
    </xf>
    <xf numFmtId="0" fontId="15" fillId="13" borderId="24" xfId="3" applyFont="1" applyFill="1" applyBorder="1" applyAlignment="1" applyProtection="1">
      <alignment horizontal="center"/>
      <protection locked="0"/>
    </xf>
    <xf numFmtId="2" fontId="15" fillId="13" borderId="22" xfId="3" applyNumberFormat="1" applyFont="1" applyFill="1" applyBorder="1" applyAlignment="1" applyProtection="1">
      <alignment horizontal="center"/>
      <protection locked="0"/>
    </xf>
    <xf numFmtId="0" fontId="15" fillId="12" borderId="25" xfId="3" applyFont="1" applyFill="1" applyBorder="1"/>
    <xf numFmtId="0" fontId="1" fillId="12" borderId="0" xfId="3" applyFill="1" applyBorder="1"/>
    <xf numFmtId="0" fontId="15" fillId="12" borderId="22" xfId="3" applyFont="1" applyFill="1" applyBorder="1" applyAlignment="1">
      <alignment horizontal="center"/>
    </xf>
    <xf numFmtId="0" fontId="1" fillId="10" borderId="0" xfId="3" applyFont="1" applyFill="1" applyBorder="1" applyAlignment="1">
      <alignment horizontal="center"/>
    </xf>
    <xf numFmtId="1" fontId="16" fillId="4" borderId="3" xfId="3" applyNumberFormat="1" applyFont="1" applyFill="1" applyBorder="1" applyAlignment="1" applyProtection="1">
      <alignment horizontal="centerContinuous"/>
      <protection locked="0"/>
    </xf>
    <xf numFmtId="1" fontId="16" fillId="4" borderId="20" xfId="3" applyNumberFormat="1" applyFont="1" applyFill="1" applyBorder="1" applyAlignment="1" applyProtection="1">
      <alignment horizontal="centerContinuous"/>
      <protection locked="0"/>
    </xf>
    <xf numFmtId="0" fontId="16" fillId="4" borderId="20" xfId="3" applyFont="1" applyFill="1" applyBorder="1" applyAlignment="1">
      <alignment horizontal="centerContinuous"/>
    </xf>
    <xf numFmtId="0" fontId="16" fillId="4" borderId="21" xfId="3" applyFont="1" applyFill="1" applyBorder="1" applyAlignment="1">
      <alignment horizontal="centerContinuous"/>
    </xf>
    <xf numFmtId="1" fontId="1" fillId="4" borderId="23" xfId="3" applyNumberFormat="1" applyFont="1" applyFill="1" applyBorder="1" applyAlignment="1" applyProtection="1">
      <alignment horizontal="center"/>
      <protection locked="0"/>
    </xf>
    <xf numFmtId="0" fontId="15" fillId="4" borderId="26" xfId="3" applyFont="1" applyFill="1" applyBorder="1" applyAlignment="1">
      <alignment horizontal="center"/>
    </xf>
    <xf numFmtId="1" fontId="15" fillId="4" borderId="24" xfId="3" applyNumberFormat="1" applyFont="1" applyFill="1" applyBorder="1" applyAlignment="1" applyProtection="1">
      <alignment horizontal="center"/>
      <protection locked="0"/>
    </xf>
    <xf numFmtId="0" fontId="15" fillId="13" borderId="26" xfId="3" applyFont="1" applyFill="1" applyBorder="1" applyAlignment="1" applyProtection="1">
      <alignment horizontal="center"/>
      <protection locked="0"/>
    </xf>
    <xf numFmtId="166" fontId="1" fillId="0" borderId="19" xfId="3" applyNumberFormat="1" applyFont="1" applyBorder="1"/>
    <xf numFmtId="1" fontId="15" fillId="10" borderId="0" xfId="3" applyNumberFormat="1" applyFont="1" applyFill="1" applyBorder="1" applyAlignment="1" applyProtection="1">
      <alignment horizontal="left"/>
      <protection locked="0"/>
    </xf>
    <xf numFmtId="1" fontId="1" fillId="4" borderId="3" xfId="3" applyNumberFormat="1" applyFont="1" applyFill="1" applyBorder="1" applyAlignment="1" applyProtection="1">
      <alignment horizontal="center"/>
      <protection locked="0"/>
    </xf>
    <xf numFmtId="0" fontId="15" fillId="4" borderId="20" xfId="3" applyFont="1" applyFill="1" applyBorder="1" applyAlignment="1">
      <alignment horizontal="center"/>
    </xf>
    <xf numFmtId="1" fontId="15" fillId="4" borderId="21" xfId="3" applyNumberFormat="1" applyFont="1" applyFill="1" applyBorder="1" applyAlignment="1" applyProtection="1">
      <alignment horizontal="center"/>
      <protection locked="0"/>
    </xf>
    <xf numFmtId="1" fontId="15" fillId="0" borderId="22" xfId="3" applyNumberFormat="1" applyFont="1" applyFill="1" applyBorder="1" applyAlignment="1" applyProtection="1">
      <alignment horizontal="center"/>
    </xf>
    <xf numFmtId="1" fontId="15" fillId="4" borderId="3" xfId="3" applyNumberFormat="1" applyFont="1" applyFill="1" applyBorder="1" applyAlignment="1" applyProtection="1">
      <alignment horizontal="center"/>
      <protection locked="0"/>
    </xf>
    <xf numFmtId="1" fontId="15" fillId="4" borderId="20" xfId="3" applyNumberFormat="1" applyFont="1" applyFill="1" applyBorder="1" applyAlignment="1" applyProtection="1">
      <alignment horizontal="right"/>
      <protection locked="0"/>
    </xf>
    <xf numFmtId="1" fontId="15" fillId="4" borderId="21" xfId="3" applyNumberFormat="1" applyFont="1" applyFill="1" applyBorder="1" applyAlignment="1" applyProtection="1">
      <alignment horizontal="right"/>
      <protection locked="0"/>
    </xf>
    <xf numFmtId="0" fontId="15" fillId="12" borderId="23" xfId="3" applyFont="1" applyFill="1" applyBorder="1"/>
    <xf numFmtId="0" fontId="1" fillId="12" borderId="19" xfId="3" applyFill="1" applyBorder="1"/>
    <xf numFmtId="0" fontId="15" fillId="12" borderId="0" xfId="3" applyFont="1" applyFill="1" applyBorder="1"/>
    <xf numFmtId="1" fontId="1" fillId="10" borderId="0" xfId="3" applyNumberFormat="1" applyFill="1"/>
    <xf numFmtId="0" fontId="1" fillId="0" borderId="0" xfId="3" applyFont="1"/>
    <xf numFmtId="0" fontId="1" fillId="0" borderId="0" xfId="3" applyBorder="1"/>
    <xf numFmtId="1" fontId="1" fillId="0" borderId="0" xfId="3" applyNumberFormat="1" applyBorder="1"/>
    <xf numFmtId="1" fontId="1" fillId="0" borderId="0" xfId="3" applyNumberFormat="1" applyFont="1" applyBorder="1"/>
    <xf numFmtId="0" fontId="1" fillId="0" borderId="0" xfId="3" applyFont="1" applyFill="1" applyBorder="1"/>
    <xf numFmtId="164" fontId="0" fillId="0" borderId="0" xfId="1" applyNumberFormat="1" applyFont="1"/>
    <xf numFmtId="2" fontId="1" fillId="0" borderId="0" xfId="3" applyNumberFormat="1"/>
    <xf numFmtId="1" fontId="1" fillId="0" borderId="0" xfId="3" applyNumberFormat="1"/>
    <xf numFmtId="166" fontId="1" fillId="0" borderId="0" xfId="3" applyNumberFormat="1"/>
    <xf numFmtId="10" fontId="0" fillId="0" borderId="0" xfId="1" applyNumberFormat="1" applyFont="1"/>
  </cellXfs>
  <cellStyles count="4">
    <cellStyle name="Normal" xfId="0" builtinId="0"/>
    <cellStyle name="Normal 2" xfId="3"/>
    <cellStyle name="Percent" xfId="1" builtinId="5"/>
    <cellStyle name="Percent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86973597755602"/>
          <c:y val="7.6696386132196412E-2"/>
          <c:w val="0.76304428821786707"/>
          <c:h val="0.6942007912727723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'Market weight distribution est'!$E$57:$E$282</c:f>
              <c:numCache>
                <c:formatCode>General</c:formatCode>
                <c:ptCount val="226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  <c:pt idx="5">
                  <c:v>155</c:v>
                </c:pt>
                <c:pt idx="6">
                  <c:v>156</c:v>
                </c:pt>
                <c:pt idx="7">
                  <c:v>157</c:v>
                </c:pt>
                <c:pt idx="8">
                  <c:v>158</c:v>
                </c:pt>
                <c:pt idx="9">
                  <c:v>159</c:v>
                </c:pt>
                <c:pt idx="10">
                  <c:v>160</c:v>
                </c:pt>
                <c:pt idx="11">
                  <c:v>161</c:v>
                </c:pt>
                <c:pt idx="12">
                  <c:v>162</c:v>
                </c:pt>
                <c:pt idx="13">
                  <c:v>163</c:v>
                </c:pt>
                <c:pt idx="14">
                  <c:v>164</c:v>
                </c:pt>
                <c:pt idx="15">
                  <c:v>165</c:v>
                </c:pt>
                <c:pt idx="16">
                  <c:v>166</c:v>
                </c:pt>
                <c:pt idx="17">
                  <c:v>167</c:v>
                </c:pt>
                <c:pt idx="18">
                  <c:v>168</c:v>
                </c:pt>
                <c:pt idx="19">
                  <c:v>169</c:v>
                </c:pt>
                <c:pt idx="20">
                  <c:v>170</c:v>
                </c:pt>
                <c:pt idx="21">
                  <c:v>171</c:v>
                </c:pt>
                <c:pt idx="22">
                  <c:v>172</c:v>
                </c:pt>
                <c:pt idx="23">
                  <c:v>173</c:v>
                </c:pt>
                <c:pt idx="24">
                  <c:v>174</c:v>
                </c:pt>
                <c:pt idx="25">
                  <c:v>175</c:v>
                </c:pt>
                <c:pt idx="26">
                  <c:v>176</c:v>
                </c:pt>
                <c:pt idx="27">
                  <c:v>177</c:v>
                </c:pt>
                <c:pt idx="28">
                  <c:v>178</c:v>
                </c:pt>
                <c:pt idx="29">
                  <c:v>179</c:v>
                </c:pt>
                <c:pt idx="30">
                  <c:v>180</c:v>
                </c:pt>
                <c:pt idx="31">
                  <c:v>181</c:v>
                </c:pt>
                <c:pt idx="32">
                  <c:v>182</c:v>
                </c:pt>
                <c:pt idx="33">
                  <c:v>183</c:v>
                </c:pt>
                <c:pt idx="34">
                  <c:v>184</c:v>
                </c:pt>
                <c:pt idx="35">
                  <c:v>185</c:v>
                </c:pt>
                <c:pt idx="36">
                  <c:v>186</c:v>
                </c:pt>
                <c:pt idx="37">
                  <c:v>187</c:v>
                </c:pt>
                <c:pt idx="38">
                  <c:v>188</c:v>
                </c:pt>
                <c:pt idx="39">
                  <c:v>189</c:v>
                </c:pt>
                <c:pt idx="40">
                  <c:v>190</c:v>
                </c:pt>
                <c:pt idx="41">
                  <c:v>191</c:v>
                </c:pt>
                <c:pt idx="42">
                  <c:v>192</c:v>
                </c:pt>
                <c:pt idx="43">
                  <c:v>193</c:v>
                </c:pt>
                <c:pt idx="44">
                  <c:v>194</c:v>
                </c:pt>
                <c:pt idx="45">
                  <c:v>195</c:v>
                </c:pt>
                <c:pt idx="46">
                  <c:v>196</c:v>
                </c:pt>
                <c:pt idx="47">
                  <c:v>197</c:v>
                </c:pt>
                <c:pt idx="48">
                  <c:v>198</c:v>
                </c:pt>
                <c:pt idx="49">
                  <c:v>199</c:v>
                </c:pt>
                <c:pt idx="50">
                  <c:v>200</c:v>
                </c:pt>
                <c:pt idx="51">
                  <c:v>201</c:v>
                </c:pt>
                <c:pt idx="52">
                  <c:v>202</c:v>
                </c:pt>
                <c:pt idx="53">
                  <c:v>203</c:v>
                </c:pt>
                <c:pt idx="54">
                  <c:v>204</c:v>
                </c:pt>
                <c:pt idx="55">
                  <c:v>205</c:v>
                </c:pt>
                <c:pt idx="56">
                  <c:v>206</c:v>
                </c:pt>
                <c:pt idx="57">
                  <c:v>207</c:v>
                </c:pt>
                <c:pt idx="58">
                  <c:v>208</c:v>
                </c:pt>
                <c:pt idx="59">
                  <c:v>209</c:v>
                </c:pt>
                <c:pt idx="60">
                  <c:v>210</c:v>
                </c:pt>
                <c:pt idx="61">
                  <c:v>211</c:v>
                </c:pt>
                <c:pt idx="62">
                  <c:v>212</c:v>
                </c:pt>
                <c:pt idx="63">
                  <c:v>213</c:v>
                </c:pt>
                <c:pt idx="64">
                  <c:v>214</c:v>
                </c:pt>
                <c:pt idx="65">
                  <c:v>215</c:v>
                </c:pt>
                <c:pt idx="66">
                  <c:v>216</c:v>
                </c:pt>
                <c:pt idx="67">
                  <c:v>217</c:v>
                </c:pt>
                <c:pt idx="68">
                  <c:v>218</c:v>
                </c:pt>
                <c:pt idx="69">
                  <c:v>219</c:v>
                </c:pt>
                <c:pt idx="70">
                  <c:v>220</c:v>
                </c:pt>
                <c:pt idx="71">
                  <c:v>221</c:v>
                </c:pt>
                <c:pt idx="72">
                  <c:v>222</c:v>
                </c:pt>
                <c:pt idx="73">
                  <c:v>223</c:v>
                </c:pt>
                <c:pt idx="74">
                  <c:v>224</c:v>
                </c:pt>
                <c:pt idx="75">
                  <c:v>225</c:v>
                </c:pt>
                <c:pt idx="76">
                  <c:v>226</c:v>
                </c:pt>
                <c:pt idx="77">
                  <c:v>227</c:v>
                </c:pt>
                <c:pt idx="78">
                  <c:v>228</c:v>
                </c:pt>
                <c:pt idx="79">
                  <c:v>229</c:v>
                </c:pt>
                <c:pt idx="80">
                  <c:v>230</c:v>
                </c:pt>
                <c:pt idx="81">
                  <c:v>231</c:v>
                </c:pt>
                <c:pt idx="82">
                  <c:v>232</c:v>
                </c:pt>
                <c:pt idx="83">
                  <c:v>233</c:v>
                </c:pt>
                <c:pt idx="84">
                  <c:v>234</c:v>
                </c:pt>
                <c:pt idx="85">
                  <c:v>235</c:v>
                </c:pt>
                <c:pt idx="86">
                  <c:v>236</c:v>
                </c:pt>
                <c:pt idx="87">
                  <c:v>237</c:v>
                </c:pt>
                <c:pt idx="88">
                  <c:v>238</c:v>
                </c:pt>
                <c:pt idx="89">
                  <c:v>239</c:v>
                </c:pt>
                <c:pt idx="90">
                  <c:v>240</c:v>
                </c:pt>
                <c:pt idx="91">
                  <c:v>241</c:v>
                </c:pt>
                <c:pt idx="92">
                  <c:v>242</c:v>
                </c:pt>
                <c:pt idx="93">
                  <c:v>243</c:v>
                </c:pt>
                <c:pt idx="94">
                  <c:v>244</c:v>
                </c:pt>
                <c:pt idx="95">
                  <c:v>245</c:v>
                </c:pt>
                <c:pt idx="96">
                  <c:v>246</c:v>
                </c:pt>
                <c:pt idx="97">
                  <c:v>247</c:v>
                </c:pt>
                <c:pt idx="98">
                  <c:v>248</c:v>
                </c:pt>
                <c:pt idx="99">
                  <c:v>249</c:v>
                </c:pt>
                <c:pt idx="100">
                  <c:v>250</c:v>
                </c:pt>
                <c:pt idx="101">
                  <c:v>251</c:v>
                </c:pt>
                <c:pt idx="102">
                  <c:v>252</c:v>
                </c:pt>
                <c:pt idx="103">
                  <c:v>253</c:v>
                </c:pt>
                <c:pt idx="104">
                  <c:v>254</c:v>
                </c:pt>
                <c:pt idx="105">
                  <c:v>255</c:v>
                </c:pt>
                <c:pt idx="106">
                  <c:v>256</c:v>
                </c:pt>
                <c:pt idx="107">
                  <c:v>257</c:v>
                </c:pt>
                <c:pt idx="108">
                  <c:v>258</c:v>
                </c:pt>
                <c:pt idx="109">
                  <c:v>259</c:v>
                </c:pt>
                <c:pt idx="110">
                  <c:v>260</c:v>
                </c:pt>
                <c:pt idx="111">
                  <c:v>261</c:v>
                </c:pt>
                <c:pt idx="112">
                  <c:v>262</c:v>
                </c:pt>
                <c:pt idx="113">
                  <c:v>263</c:v>
                </c:pt>
                <c:pt idx="114">
                  <c:v>264</c:v>
                </c:pt>
                <c:pt idx="115">
                  <c:v>265</c:v>
                </c:pt>
                <c:pt idx="116">
                  <c:v>266</c:v>
                </c:pt>
                <c:pt idx="117">
                  <c:v>267</c:v>
                </c:pt>
                <c:pt idx="118">
                  <c:v>268</c:v>
                </c:pt>
                <c:pt idx="119">
                  <c:v>269</c:v>
                </c:pt>
                <c:pt idx="120">
                  <c:v>270</c:v>
                </c:pt>
                <c:pt idx="121">
                  <c:v>271</c:v>
                </c:pt>
                <c:pt idx="122">
                  <c:v>272</c:v>
                </c:pt>
                <c:pt idx="123">
                  <c:v>273</c:v>
                </c:pt>
                <c:pt idx="124">
                  <c:v>274</c:v>
                </c:pt>
                <c:pt idx="125">
                  <c:v>275</c:v>
                </c:pt>
                <c:pt idx="126">
                  <c:v>276</c:v>
                </c:pt>
                <c:pt idx="127">
                  <c:v>277</c:v>
                </c:pt>
                <c:pt idx="128">
                  <c:v>278</c:v>
                </c:pt>
                <c:pt idx="129">
                  <c:v>279</c:v>
                </c:pt>
                <c:pt idx="130">
                  <c:v>280</c:v>
                </c:pt>
                <c:pt idx="131">
                  <c:v>281</c:v>
                </c:pt>
                <c:pt idx="132">
                  <c:v>282</c:v>
                </c:pt>
                <c:pt idx="133">
                  <c:v>283</c:v>
                </c:pt>
                <c:pt idx="134">
                  <c:v>284</c:v>
                </c:pt>
                <c:pt idx="135">
                  <c:v>285</c:v>
                </c:pt>
                <c:pt idx="136">
                  <c:v>286</c:v>
                </c:pt>
                <c:pt idx="137">
                  <c:v>287</c:v>
                </c:pt>
                <c:pt idx="138">
                  <c:v>288</c:v>
                </c:pt>
                <c:pt idx="139">
                  <c:v>289</c:v>
                </c:pt>
                <c:pt idx="140">
                  <c:v>290</c:v>
                </c:pt>
                <c:pt idx="141">
                  <c:v>291</c:v>
                </c:pt>
                <c:pt idx="142">
                  <c:v>292</c:v>
                </c:pt>
                <c:pt idx="143">
                  <c:v>293</c:v>
                </c:pt>
                <c:pt idx="144">
                  <c:v>294</c:v>
                </c:pt>
                <c:pt idx="145">
                  <c:v>295</c:v>
                </c:pt>
                <c:pt idx="146">
                  <c:v>296</c:v>
                </c:pt>
                <c:pt idx="147">
                  <c:v>297</c:v>
                </c:pt>
                <c:pt idx="148">
                  <c:v>298</c:v>
                </c:pt>
                <c:pt idx="149">
                  <c:v>299</c:v>
                </c:pt>
                <c:pt idx="150">
                  <c:v>300</c:v>
                </c:pt>
                <c:pt idx="151">
                  <c:v>301</c:v>
                </c:pt>
                <c:pt idx="152">
                  <c:v>302</c:v>
                </c:pt>
                <c:pt idx="153">
                  <c:v>303</c:v>
                </c:pt>
                <c:pt idx="154">
                  <c:v>304</c:v>
                </c:pt>
                <c:pt idx="155">
                  <c:v>305</c:v>
                </c:pt>
                <c:pt idx="156">
                  <c:v>306</c:v>
                </c:pt>
                <c:pt idx="157">
                  <c:v>307</c:v>
                </c:pt>
                <c:pt idx="158">
                  <c:v>308</c:v>
                </c:pt>
                <c:pt idx="159">
                  <c:v>309</c:v>
                </c:pt>
                <c:pt idx="160">
                  <c:v>310</c:v>
                </c:pt>
                <c:pt idx="161">
                  <c:v>311</c:v>
                </c:pt>
                <c:pt idx="162">
                  <c:v>312</c:v>
                </c:pt>
                <c:pt idx="163">
                  <c:v>313</c:v>
                </c:pt>
                <c:pt idx="164">
                  <c:v>314</c:v>
                </c:pt>
                <c:pt idx="165">
                  <c:v>315</c:v>
                </c:pt>
                <c:pt idx="166">
                  <c:v>316</c:v>
                </c:pt>
                <c:pt idx="167">
                  <c:v>317</c:v>
                </c:pt>
                <c:pt idx="168">
                  <c:v>318</c:v>
                </c:pt>
                <c:pt idx="169">
                  <c:v>319</c:v>
                </c:pt>
                <c:pt idx="170">
                  <c:v>320</c:v>
                </c:pt>
                <c:pt idx="171">
                  <c:v>321</c:v>
                </c:pt>
                <c:pt idx="172">
                  <c:v>322</c:v>
                </c:pt>
                <c:pt idx="173">
                  <c:v>323</c:v>
                </c:pt>
                <c:pt idx="174">
                  <c:v>324</c:v>
                </c:pt>
                <c:pt idx="175">
                  <c:v>325</c:v>
                </c:pt>
                <c:pt idx="176">
                  <c:v>326</c:v>
                </c:pt>
                <c:pt idx="177">
                  <c:v>327</c:v>
                </c:pt>
                <c:pt idx="178">
                  <c:v>328</c:v>
                </c:pt>
                <c:pt idx="179">
                  <c:v>329</c:v>
                </c:pt>
                <c:pt idx="180">
                  <c:v>330</c:v>
                </c:pt>
                <c:pt idx="181">
                  <c:v>331</c:v>
                </c:pt>
                <c:pt idx="182">
                  <c:v>332</c:v>
                </c:pt>
                <c:pt idx="183">
                  <c:v>333</c:v>
                </c:pt>
                <c:pt idx="184">
                  <c:v>334</c:v>
                </c:pt>
                <c:pt idx="185">
                  <c:v>335</c:v>
                </c:pt>
                <c:pt idx="186">
                  <c:v>336</c:v>
                </c:pt>
                <c:pt idx="187">
                  <c:v>337</c:v>
                </c:pt>
                <c:pt idx="188">
                  <c:v>338</c:v>
                </c:pt>
                <c:pt idx="189">
                  <c:v>339</c:v>
                </c:pt>
                <c:pt idx="190">
                  <c:v>340</c:v>
                </c:pt>
                <c:pt idx="191">
                  <c:v>341</c:v>
                </c:pt>
                <c:pt idx="192">
                  <c:v>342</c:v>
                </c:pt>
                <c:pt idx="193">
                  <c:v>343</c:v>
                </c:pt>
                <c:pt idx="194">
                  <c:v>344</c:v>
                </c:pt>
                <c:pt idx="195">
                  <c:v>345</c:v>
                </c:pt>
                <c:pt idx="196">
                  <c:v>346</c:v>
                </c:pt>
                <c:pt idx="197">
                  <c:v>347</c:v>
                </c:pt>
                <c:pt idx="198">
                  <c:v>348</c:v>
                </c:pt>
                <c:pt idx="199">
                  <c:v>349</c:v>
                </c:pt>
                <c:pt idx="200">
                  <c:v>350</c:v>
                </c:pt>
                <c:pt idx="201">
                  <c:v>351</c:v>
                </c:pt>
                <c:pt idx="202">
                  <c:v>352</c:v>
                </c:pt>
                <c:pt idx="203">
                  <c:v>353</c:v>
                </c:pt>
                <c:pt idx="204">
                  <c:v>354</c:v>
                </c:pt>
                <c:pt idx="205">
                  <c:v>355</c:v>
                </c:pt>
                <c:pt idx="206">
                  <c:v>356</c:v>
                </c:pt>
                <c:pt idx="207">
                  <c:v>357</c:v>
                </c:pt>
                <c:pt idx="208">
                  <c:v>358</c:v>
                </c:pt>
                <c:pt idx="209">
                  <c:v>359</c:v>
                </c:pt>
                <c:pt idx="210">
                  <c:v>360</c:v>
                </c:pt>
                <c:pt idx="211">
                  <c:v>361</c:v>
                </c:pt>
                <c:pt idx="212">
                  <c:v>362</c:v>
                </c:pt>
                <c:pt idx="213">
                  <c:v>363</c:v>
                </c:pt>
                <c:pt idx="214">
                  <c:v>364</c:v>
                </c:pt>
                <c:pt idx="215">
                  <c:v>365</c:v>
                </c:pt>
                <c:pt idx="216">
                  <c:v>366</c:v>
                </c:pt>
                <c:pt idx="217">
                  <c:v>367</c:v>
                </c:pt>
                <c:pt idx="218">
                  <c:v>368</c:v>
                </c:pt>
                <c:pt idx="219">
                  <c:v>369</c:v>
                </c:pt>
                <c:pt idx="220">
                  <c:v>370</c:v>
                </c:pt>
                <c:pt idx="221">
                  <c:v>371</c:v>
                </c:pt>
                <c:pt idx="222">
                  <c:v>372</c:v>
                </c:pt>
                <c:pt idx="223">
                  <c:v>373</c:v>
                </c:pt>
                <c:pt idx="224">
                  <c:v>374</c:v>
                </c:pt>
                <c:pt idx="225">
                  <c:v>375</c:v>
                </c:pt>
              </c:numCache>
            </c:numRef>
          </c:xVal>
          <c:yVal>
            <c:numRef>
              <c:f>'Market weight distribution est'!$D$57:$D$282</c:f>
              <c:numCache>
                <c:formatCode>0.00</c:formatCode>
                <c:ptCount val="226"/>
                <c:pt idx="0">
                  <c:v>3.865828466515986E-3</c:v>
                </c:pt>
                <c:pt idx="1">
                  <c:v>5.4422505696160672E-4</c:v>
                </c:pt>
                <c:pt idx="2">
                  <c:v>6.1605429843961026E-4</c:v>
                </c:pt>
                <c:pt idx="3">
                  <c:v>6.9666702303845861E-4</c:v>
                </c:pt>
                <c:pt idx="4">
                  <c:v>7.8704092870353522E-4</c:v>
                </c:pt>
                <c:pt idx="5">
                  <c:v>8.8824993533902891E-4</c:v>
                </c:pt>
                <c:pt idx="6">
                  <c:v>1.0014720985133062E-3</c:v>
                </c:pt>
                <c:pt idx="7">
                  <c:v>1.1279979918583801E-3</c:v>
                </c:pt>
                <c:pt idx="8">
                  <c:v>1.2692395650104212E-3</c:v>
                </c:pt>
                <c:pt idx="9">
                  <c:v>1.4267394812839964E-3</c:v>
                </c:pt>
                <c:pt idx="10">
                  <c:v>1.6021809362414207E-3</c:v>
                </c:pt>
                <c:pt idx="11">
                  <c:v>1.7973979548963413E-3</c:v>
                </c:pt>
                <c:pt idx="12">
                  <c:v>2.0143861614600415E-3</c:v>
                </c:pt>
                <c:pt idx="13">
                  <c:v>2.2553140112828969E-3</c:v>
                </c:pt>
                <c:pt idx="14">
                  <c:v>2.5225344699553896E-3</c:v>
                </c:pt>
                <c:pt idx="15">
                  <c:v>2.8185971193947596E-3</c:v>
                </c:pt>
                <c:pt idx="16">
                  <c:v>3.1462606651668197E-3</c:v>
                </c:pt>
                <c:pt idx="17">
                  <c:v>3.5085058132554455E-3</c:v>
                </c:pt>
                <c:pt idx="18">
                  <c:v>3.9085484780156075E-3</c:v>
                </c:pt>
                <c:pt idx="19">
                  <c:v>4.3498532761339541E-3</c:v>
                </c:pt>
                <c:pt idx="20">
                  <c:v>4.8361472540809185E-3</c:v>
                </c:pt>
                <c:pt idx="21">
                  <c:v>5.3714337888054837E-3</c:v>
                </c:pt>
                <c:pt idx="22">
                  <c:v>5.9600065933093447E-3</c:v>
                </c:pt>
                <c:pt idx="23">
                  <c:v>6.6064637502905726E-3</c:v>
                </c:pt>
                <c:pt idx="24">
                  <c:v>7.315721688301146E-3</c:v>
                </c:pt>
                <c:pt idx="25">
                  <c:v>8.0930290058666421E-3</c:v>
                </c:pt>
                <c:pt idx="26">
                  <c:v>8.9439800398354984E-3</c:v>
                </c:pt>
                <c:pt idx="27">
                  <c:v>9.8745280649283895E-3</c:v>
                </c:pt>
                <c:pt idx="28">
                  <c:v>1.0890998002088891E-2</c:v>
                </c:pt>
                <c:pt idx="29">
                  <c:v>1.2000098503939195E-2</c:v>
                </c:pt>
                <c:pt idx="30">
                  <c:v>1.3208933276439303E-2</c:v>
                </c:pt>
                <c:pt idx="31">
                  <c:v>1.4525011486901619E-2</c:v>
                </c:pt>
                <c:pt idx="32">
                  <c:v>1.5956257099865985E-2</c:v>
                </c:pt>
                <c:pt idx="33">
                  <c:v>1.7511016974184234E-2</c:v>
                </c:pt>
                <c:pt idx="34">
                  <c:v>1.919806754705905E-2</c:v>
                </c:pt>
                <c:pt idx="35">
                  <c:v>2.1026619923864315E-2</c:v>
                </c:pt>
                <c:pt idx="36">
                  <c:v>2.3006323186546385E-2</c:v>
                </c:pt>
                <c:pt idx="37">
                  <c:v>2.5147265728292251E-2</c:v>
                </c:pt>
                <c:pt idx="38">
                  <c:v>2.7459974418205448E-2</c:v>
                </c:pt>
                <c:pt idx="39">
                  <c:v>2.995541139702608E-2</c:v>
                </c:pt>
                <c:pt idx="40">
                  <c:v>3.2644968303626724E-2</c:v>
                </c:pt>
                <c:pt idx="41">
                  <c:v>3.5540457732305145E-2</c:v>
                </c:pt>
                <c:pt idx="42">
                  <c:v>3.8654101722817441E-2</c:v>
                </c:pt>
                <c:pt idx="43">
                  <c:v>4.1998517088892746E-2</c:v>
                </c:pt>
                <c:pt idx="44">
                  <c:v>4.5586697396745798E-2</c:v>
                </c:pt>
                <c:pt idx="45">
                  <c:v>4.9431991412845697E-2</c:v>
                </c:pt>
                <c:pt idx="46">
                  <c:v>5.3548077850332138E-2</c:v>
                </c:pt>
                <c:pt idx="47">
                  <c:v>5.794893625564821E-2</c:v>
                </c:pt>
                <c:pt idx="48">
                  <c:v>6.264881389174172E-2</c:v>
                </c:pt>
                <c:pt idx="49">
                  <c:v>6.7662188491207031E-2</c:v>
                </c:pt>
                <c:pt idx="50">
                  <c:v>7.3003726772346081E-2</c:v>
                </c:pt>
                <c:pt idx="51">
                  <c:v>7.8688238633260396E-2</c:v>
                </c:pt>
                <c:pt idx="52">
                  <c:v>8.4730626963514133E-2</c:v>
                </c:pt>
                <c:pt idx="53">
                  <c:v>9.1145833040135252E-2</c:v>
                </c:pt>
                <c:pt idx="54">
                  <c:v>9.7948777503982343E-2</c:v>
                </c:pt>
                <c:pt idx="55">
                  <c:v>0.10515429694441664</c:v>
                </c:pt>
                <c:pt idx="56">
                  <c:v>0.11277707615413735</c:v>
                </c:pt>
                <c:pt idx="57">
                  <c:v>0.1208315761520076</c:v>
                </c:pt>
                <c:pt idx="58">
                  <c:v>0.12933195810981535</c:v>
                </c:pt>
                <c:pt idx="59">
                  <c:v>0.13829200335818484</c:v>
                </c:pt>
                <c:pt idx="60">
                  <c:v>0.14772502968815571</c:v>
                </c:pt>
                <c:pt idx="61">
                  <c:v>0.15764380420686119</c:v>
                </c:pt>
                <c:pt idx="62">
                  <c:v>0.16806045304875034</c:v>
                </c:pt>
                <c:pt idx="63">
                  <c:v>0.17898636828730941</c:v>
                </c:pt>
                <c:pt idx="64">
                  <c:v>0.19043211243563105</c:v>
                </c:pt>
                <c:pt idx="65">
                  <c:v>0.20240732096764233</c:v>
                </c:pt>
                <c:pt idx="66">
                  <c:v>0.21492060333415003</c:v>
                </c:pt>
                <c:pt idx="67">
                  <c:v>0.2279794429895253</c:v>
                </c:pt>
                <c:pt idx="68">
                  <c:v>0.2415900969843357</c:v>
                </c:pt>
                <c:pt idx="69">
                  <c:v>0.25575749571744022</c:v>
                </c:pt>
                <c:pt idx="70">
                  <c:v>0.27048514347569674</c:v>
                </c:pt>
                <c:pt idx="71">
                  <c:v>0.28577502042209518</c:v>
                </c:pt>
                <c:pt idx="72">
                  <c:v>0.30162748672147643</c:v>
                </c:pt>
                <c:pt idx="73">
                  <c:v>0.31804118951771349</c:v>
                </c:pt>
                <c:pt idx="74">
                  <c:v>0.33501297349651377</c:v>
                </c:pt>
                <c:pt idx="75">
                  <c:v>0.35253779578326844</c:v>
                </c:pt>
                <c:pt idx="76">
                  <c:v>0.37060864593546972</c:v>
                </c:pt>
                <c:pt idx="77">
                  <c:v>0.38921647179337227</c:v>
                </c:pt>
                <c:pt idx="78">
                  <c:v>0.40835011195120008</c:v>
                </c:pt>
                <c:pt idx="79">
                  <c:v>0.42799623560293293</c:v>
                </c:pt>
                <c:pt idx="80">
                  <c:v>0.44813929050207119</c:v>
                </c:pt>
                <c:pt idx="81">
                  <c:v>0.46876145975375816</c:v>
                </c:pt>
                <c:pt idx="82">
                  <c:v>0.4898426281287227</c:v>
                </c:pt>
                <c:pt idx="83">
                  <c:v>0.51136035855380157</c:v>
                </c:pt>
                <c:pt idx="84">
                  <c:v>0.53328987939101624</c:v>
                </c:pt>
                <c:pt idx="85">
                  <c:v>0.55560408306808284</c:v>
                </c:pt>
                <c:pt idx="86">
                  <c:v>0.57827353656722402</c:v>
                </c:pt>
                <c:pt idx="87">
                  <c:v>0.60126650421629546</c:v>
                </c:pt>
                <c:pt idx="88">
                  <c:v>0.62454898315730811</c:v>
                </c:pt>
                <c:pt idx="89">
                  <c:v>0.64808475179253533</c:v>
                </c:pt>
                <c:pt idx="90">
                  <c:v>0.67183543142799729</c:v>
                </c:pt>
                <c:pt idx="91">
                  <c:v>0.6957605612483625</c:v>
                </c:pt>
                <c:pt idx="92">
                  <c:v>0.71981768666807278</c:v>
                </c:pt>
                <c:pt idx="93">
                  <c:v>0.74396246100934538</c:v>
                </c:pt>
                <c:pt idx="94">
                  <c:v>0.76814876036140067</c:v>
                </c:pt>
                <c:pt idx="95">
                  <c:v>0.79232881137644151</c:v>
                </c:pt>
                <c:pt idx="96">
                  <c:v>0.81645333165747125</c:v>
                </c:pt>
                <c:pt idx="97">
                  <c:v>0.84047168229237634</c:v>
                </c:pt>
                <c:pt idx="98">
                  <c:v>0.86433203198794939</c:v>
                </c:pt>
                <c:pt idx="99">
                  <c:v>0.88798153215869924</c:v>
                </c:pt>
                <c:pt idx="100">
                  <c:v>0.91136650222783666</c:v>
                </c:pt>
                <c:pt idx="101">
                  <c:v>0.93443262430412399</c:v>
                </c:pt>
                <c:pt idx="102">
                  <c:v>0.95712514630898471</c:v>
                </c:pt>
                <c:pt idx="103">
                  <c:v>0.97938909254252915</c:v>
                </c:pt>
                <c:pt idx="104">
                  <c:v>1.0011694805997284</c:v>
                </c:pt>
                <c:pt idx="105">
                  <c:v>1.0224115434747327</c:v>
                </c:pt>
                <c:pt idx="106">
                  <c:v>1.0430609556282666</c:v>
                </c:pt>
                <c:pt idx="107">
                  <c:v>1.0630640617358578</c:v>
                </c:pt>
                <c:pt idx="108">
                  <c:v>1.0823681067893998</c:v>
                </c:pt>
                <c:pt idx="109">
                  <c:v>1.1009214661858557</c:v>
                </c:pt>
                <c:pt idx="110">
                  <c:v>1.118673874411602</c:v>
                </c:pt>
                <c:pt idx="111">
                  <c:v>1.1355766509138443</c:v>
                </c:pt>
                <c:pt idx="112">
                  <c:v>1.1515829217460416</c:v>
                </c:pt>
                <c:pt idx="113">
                  <c:v>1.1666478355803478</c:v>
                </c:pt>
                <c:pt idx="114">
                  <c:v>1.1807287726979532</c:v>
                </c:pt>
                <c:pt idx="115">
                  <c:v>1.1937855455972368</c:v>
                </c:pt>
                <c:pt idx="116">
                  <c:v>1.205780589900135</c:v>
                </c:pt>
                <c:pt idx="117">
                  <c:v>1.2166791442890623</c:v>
                </c:pt>
                <c:pt idx="118">
                  <c:v>1.2264494182687768</c:v>
                </c:pt>
                <c:pt idx="119">
                  <c:v>1.2350627466207464</c:v>
                </c:pt>
                <c:pt idx="120">
                  <c:v>1.2424937295000382</c:v>
                </c:pt>
                <c:pt idx="121">
                  <c:v>1.2487203572167094</c:v>
                </c:pt>
                <c:pt idx="122">
                  <c:v>1.2537241188437964</c:v>
                </c:pt>
                <c:pt idx="123">
                  <c:v>1.2574900939019307</c:v>
                </c:pt>
                <c:pt idx="124">
                  <c:v>1.2600070264850272</c:v>
                </c:pt>
                <c:pt idx="125">
                  <c:v>1.2612673813117037</c:v>
                </c:pt>
                <c:pt idx="126">
                  <c:v>1.2612673813117037</c:v>
                </c:pt>
                <c:pt idx="127">
                  <c:v>1.2600070264850216</c:v>
                </c:pt>
                <c:pt idx="128">
                  <c:v>1.2574900939019362</c:v>
                </c:pt>
                <c:pt idx="129">
                  <c:v>1.253724118843802</c:v>
                </c:pt>
                <c:pt idx="130">
                  <c:v>1.2487203572167038</c:v>
                </c:pt>
                <c:pt idx="131">
                  <c:v>1.2424937295000382</c:v>
                </c:pt>
                <c:pt idx="132">
                  <c:v>1.2350627466207409</c:v>
                </c:pt>
                <c:pt idx="133">
                  <c:v>1.2264494182687824</c:v>
                </c:pt>
                <c:pt idx="134">
                  <c:v>1.2166791442890568</c:v>
                </c:pt>
                <c:pt idx="135">
                  <c:v>1.2057805899001406</c:v>
                </c:pt>
                <c:pt idx="136">
                  <c:v>1.1937855455972368</c:v>
                </c:pt>
                <c:pt idx="137">
                  <c:v>1.1807287726979587</c:v>
                </c:pt>
                <c:pt idx="138">
                  <c:v>1.1666478355803367</c:v>
                </c:pt>
                <c:pt idx="139">
                  <c:v>1.1515829217460416</c:v>
                </c:pt>
                <c:pt idx="140">
                  <c:v>1.1355766509138498</c:v>
                </c:pt>
                <c:pt idx="141">
                  <c:v>1.118673874411602</c:v>
                </c:pt>
                <c:pt idx="142">
                  <c:v>1.1009214661858557</c:v>
                </c:pt>
                <c:pt idx="143">
                  <c:v>1.0823681067893998</c:v>
                </c:pt>
                <c:pt idx="144">
                  <c:v>1.0630640617358633</c:v>
                </c:pt>
                <c:pt idx="145">
                  <c:v>1.0430609556282611</c:v>
                </c:pt>
                <c:pt idx="146">
                  <c:v>1.0224115434747327</c:v>
                </c:pt>
                <c:pt idx="147">
                  <c:v>1.0011694805997284</c:v>
                </c:pt>
                <c:pt idx="148">
                  <c:v>0.97938909254252637</c:v>
                </c:pt>
                <c:pt idx="149">
                  <c:v>0.95712514630899026</c:v>
                </c:pt>
                <c:pt idx="150">
                  <c:v>0.93443262430411567</c:v>
                </c:pt>
                <c:pt idx="151">
                  <c:v>0.91136650222783944</c:v>
                </c:pt>
                <c:pt idx="152">
                  <c:v>0.88798153215869924</c:v>
                </c:pt>
                <c:pt idx="153">
                  <c:v>0.86433203198795772</c:v>
                </c:pt>
                <c:pt idx="154">
                  <c:v>0.84047168229237634</c:v>
                </c:pt>
                <c:pt idx="155">
                  <c:v>0.81645333165746292</c:v>
                </c:pt>
                <c:pt idx="156">
                  <c:v>0.79232881137644151</c:v>
                </c:pt>
                <c:pt idx="157">
                  <c:v>0.7681487603613979</c:v>
                </c:pt>
                <c:pt idx="158">
                  <c:v>0.74396246100935093</c:v>
                </c:pt>
                <c:pt idx="159">
                  <c:v>0.71981768666807833</c:v>
                </c:pt>
                <c:pt idx="160">
                  <c:v>0.69576056124835972</c:v>
                </c:pt>
                <c:pt idx="161">
                  <c:v>0.67183543142799174</c:v>
                </c:pt>
                <c:pt idx="162">
                  <c:v>0.64808475179254366</c:v>
                </c:pt>
                <c:pt idx="163">
                  <c:v>0.62454898315730256</c:v>
                </c:pt>
                <c:pt idx="164">
                  <c:v>0.60126650421629124</c:v>
                </c:pt>
                <c:pt idx="165">
                  <c:v>0.57827353656723091</c:v>
                </c:pt>
                <c:pt idx="166">
                  <c:v>0.55560408306808418</c:v>
                </c:pt>
                <c:pt idx="167">
                  <c:v>0.53328987939100791</c:v>
                </c:pt>
                <c:pt idx="168">
                  <c:v>0.51136035855380291</c:v>
                </c:pt>
                <c:pt idx="169">
                  <c:v>0.4898426281287227</c:v>
                </c:pt>
                <c:pt idx="170">
                  <c:v>0.46876145975376371</c:v>
                </c:pt>
                <c:pt idx="171">
                  <c:v>0.4481392905020698</c:v>
                </c:pt>
                <c:pt idx="172">
                  <c:v>0.42799623560293432</c:v>
                </c:pt>
                <c:pt idx="173">
                  <c:v>0.40835011195119453</c:v>
                </c:pt>
                <c:pt idx="174">
                  <c:v>0.38921647179337437</c:v>
                </c:pt>
                <c:pt idx="175">
                  <c:v>0.37060864593546627</c:v>
                </c:pt>
                <c:pt idx="176">
                  <c:v>0.35253779578326983</c:v>
                </c:pt>
                <c:pt idx="177">
                  <c:v>0.33501297349651793</c:v>
                </c:pt>
                <c:pt idx="178">
                  <c:v>0.31804118951771487</c:v>
                </c:pt>
                <c:pt idx="179">
                  <c:v>0.30162748672147854</c:v>
                </c:pt>
                <c:pt idx="180">
                  <c:v>0.28577502042208547</c:v>
                </c:pt>
                <c:pt idx="181">
                  <c:v>0.27048514347570718</c:v>
                </c:pt>
                <c:pt idx="182">
                  <c:v>0.25575749571743467</c:v>
                </c:pt>
                <c:pt idx="183">
                  <c:v>0.24159009698433431</c:v>
                </c:pt>
                <c:pt idx="184">
                  <c:v>0.22797944298952322</c:v>
                </c:pt>
                <c:pt idx="185">
                  <c:v>0.21492060333415663</c:v>
                </c:pt>
                <c:pt idx="186">
                  <c:v>0.2024073209676347</c:v>
                </c:pt>
                <c:pt idx="187">
                  <c:v>0.19043211243563452</c:v>
                </c:pt>
                <c:pt idx="188">
                  <c:v>0.17898636828731496</c:v>
                </c:pt>
                <c:pt idx="189">
                  <c:v>0.16806045304874617</c:v>
                </c:pt>
                <c:pt idx="190">
                  <c:v>0.15764380420686397</c:v>
                </c:pt>
                <c:pt idx="191">
                  <c:v>0.14772502968815049</c:v>
                </c:pt>
                <c:pt idx="192">
                  <c:v>0.13829200335818692</c:v>
                </c:pt>
                <c:pt idx="193">
                  <c:v>0.12933195810981291</c:v>
                </c:pt>
                <c:pt idx="194">
                  <c:v>0.12083157615201401</c:v>
                </c:pt>
                <c:pt idx="195">
                  <c:v>0.11277707615413579</c:v>
                </c:pt>
                <c:pt idx="196">
                  <c:v>0.1051542969444097</c:v>
                </c:pt>
                <c:pt idx="197">
                  <c:v>9.7948777503986673E-2</c:v>
                </c:pt>
                <c:pt idx="198">
                  <c:v>9.1145833040140456E-2</c:v>
                </c:pt>
                <c:pt idx="199">
                  <c:v>8.4730626963513966E-2</c:v>
                </c:pt>
                <c:pt idx="200">
                  <c:v>7.8688238633251029E-2</c:v>
                </c:pt>
                <c:pt idx="201">
                  <c:v>7.3003726772347122E-2</c:v>
                </c:pt>
                <c:pt idx="202">
                  <c:v>6.7662188491213193E-2</c:v>
                </c:pt>
                <c:pt idx="203">
                  <c:v>6.2648813891741373E-2</c:v>
                </c:pt>
                <c:pt idx="204">
                  <c:v>5.7948936255647343E-2</c:v>
                </c:pt>
                <c:pt idx="205">
                  <c:v>5.3548077850329445E-2</c:v>
                </c:pt>
                <c:pt idx="206">
                  <c:v>4.9431991412851595E-2</c:v>
                </c:pt>
                <c:pt idx="207">
                  <c:v>4.5586697396737819E-2</c:v>
                </c:pt>
                <c:pt idx="208">
                  <c:v>4.1998517088892573E-2</c:v>
                </c:pt>
                <c:pt idx="209">
                  <c:v>3.8654101722823686E-2</c:v>
                </c:pt>
                <c:pt idx="210">
                  <c:v>3.5540457732297082E-2</c:v>
                </c:pt>
                <c:pt idx="211">
                  <c:v>3.2644968303630062E-2</c:v>
                </c:pt>
                <c:pt idx="212">
                  <c:v>2.9955411397031284E-2</c:v>
                </c:pt>
                <c:pt idx="213">
                  <c:v>2.745997441819803E-2</c:v>
                </c:pt>
                <c:pt idx="214">
                  <c:v>2.5147265728298063E-2</c:v>
                </c:pt>
                <c:pt idx="215">
                  <c:v>2.3006323186547384E-2</c:v>
                </c:pt>
                <c:pt idx="216">
                  <c:v>2.1026619923858458E-2</c:v>
                </c:pt>
                <c:pt idx="217">
                  <c:v>1.9198067547065989E-2</c:v>
                </c:pt>
                <c:pt idx="218">
                  <c:v>1.7511016974181004E-2</c:v>
                </c:pt>
                <c:pt idx="219">
                  <c:v>1.5956257099869475E-2</c:v>
                </c:pt>
                <c:pt idx="220">
                  <c:v>1.4525011486898887E-2</c:v>
                </c:pt>
                <c:pt idx="221">
                  <c:v>1.3208933276442902E-2</c:v>
                </c:pt>
                <c:pt idx="222">
                  <c:v>1.2000098503939238E-2</c:v>
                </c:pt>
                <c:pt idx="223">
                  <c:v>1.0890998002088814E-2</c:v>
                </c:pt>
                <c:pt idx="224">
                  <c:v>9.8745280649237266E-3</c:v>
                </c:pt>
                <c:pt idx="225">
                  <c:v>8.9439800398327662E-3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705536"/>
        <c:axId val="54720384"/>
      </c:scatterChart>
      <c:valAx>
        <c:axId val="54705536"/>
        <c:scaling>
          <c:orientation val="minMax"/>
          <c:max val="360"/>
          <c:min val="22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Sale weight, lb</a:t>
                </a:r>
              </a:p>
            </c:rich>
          </c:tx>
          <c:layout>
            <c:manualLayout>
              <c:xMode val="edge"/>
              <c:yMode val="edge"/>
              <c:x val="0.44565264696485113"/>
              <c:y val="0.893807884540596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20384"/>
        <c:crosses val="autoZero"/>
        <c:crossBetween val="midCat"/>
        <c:majorUnit val="10"/>
      </c:valAx>
      <c:valAx>
        <c:axId val="5472038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pigs</a:t>
                </a:r>
              </a:p>
            </c:rich>
          </c:tx>
          <c:layout>
            <c:manualLayout>
              <c:xMode val="edge"/>
              <c:yMode val="edge"/>
              <c:x val="1.0869576755240272E-2"/>
              <c:y val="0.3480835985999682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0553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41620896743051"/>
          <c:y val="7.6696386132196412E-2"/>
          <c:w val="0.75349764067736813"/>
          <c:h val="0.6942007912727723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'Market weight distribution est'!$E$57:$E$282</c:f>
              <c:numCache>
                <c:formatCode>General</c:formatCode>
                <c:ptCount val="226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  <c:pt idx="5">
                  <c:v>155</c:v>
                </c:pt>
                <c:pt idx="6">
                  <c:v>156</c:v>
                </c:pt>
                <c:pt idx="7">
                  <c:v>157</c:v>
                </c:pt>
                <c:pt idx="8">
                  <c:v>158</c:v>
                </c:pt>
                <c:pt idx="9">
                  <c:v>159</c:v>
                </c:pt>
                <c:pt idx="10">
                  <c:v>160</c:v>
                </c:pt>
                <c:pt idx="11">
                  <c:v>161</c:v>
                </c:pt>
                <c:pt idx="12">
                  <c:v>162</c:v>
                </c:pt>
                <c:pt idx="13">
                  <c:v>163</c:v>
                </c:pt>
                <c:pt idx="14">
                  <c:v>164</c:v>
                </c:pt>
                <c:pt idx="15">
                  <c:v>165</c:v>
                </c:pt>
                <c:pt idx="16">
                  <c:v>166</c:v>
                </c:pt>
                <c:pt idx="17">
                  <c:v>167</c:v>
                </c:pt>
                <c:pt idx="18">
                  <c:v>168</c:v>
                </c:pt>
                <c:pt idx="19">
                  <c:v>169</c:v>
                </c:pt>
                <c:pt idx="20">
                  <c:v>170</c:v>
                </c:pt>
                <c:pt idx="21">
                  <c:v>171</c:v>
                </c:pt>
                <c:pt idx="22">
                  <c:v>172</c:v>
                </c:pt>
                <c:pt idx="23">
                  <c:v>173</c:v>
                </c:pt>
                <c:pt idx="24">
                  <c:v>174</c:v>
                </c:pt>
                <c:pt idx="25">
                  <c:v>175</c:v>
                </c:pt>
                <c:pt idx="26">
                  <c:v>176</c:v>
                </c:pt>
                <c:pt idx="27">
                  <c:v>177</c:v>
                </c:pt>
                <c:pt idx="28">
                  <c:v>178</c:v>
                </c:pt>
                <c:pt idx="29">
                  <c:v>179</c:v>
                </c:pt>
                <c:pt idx="30">
                  <c:v>180</c:v>
                </c:pt>
                <c:pt idx="31">
                  <c:v>181</c:v>
                </c:pt>
                <c:pt idx="32">
                  <c:v>182</c:v>
                </c:pt>
                <c:pt idx="33">
                  <c:v>183</c:v>
                </c:pt>
                <c:pt idx="34">
                  <c:v>184</c:v>
                </c:pt>
                <c:pt idx="35">
                  <c:v>185</c:v>
                </c:pt>
                <c:pt idx="36">
                  <c:v>186</c:v>
                </c:pt>
                <c:pt idx="37">
                  <c:v>187</c:v>
                </c:pt>
                <c:pt idx="38">
                  <c:v>188</c:v>
                </c:pt>
                <c:pt idx="39">
                  <c:v>189</c:v>
                </c:pt>
                <c:pt idx="40">
                  <c:v>190</c:v>
                </c:pt>
                <c:pt idx="41">
                  <c:v>191</c:v>
                </c:pt>
                <c:pt idx="42">
                  <c:v>192</c:v>
                </c:pt>
                <c:pt idx="43">
                  <c:v>193</c:v>
                </c:pt>
                <c:pt idx="44">
                  <c:v>194</c:v>
                </c:pt>
                <c:pt idx="45">
                  <c:v>195</c:v>
                </c:pt>
                <c:pt idx="46">
                  <c:v>196</c:v>
                </c:pt>
                <c:pt idx="47">
                  <c:v>197</c:v>
                </c:pt>
                <c:pt idx="48">
                  <c:v>198</c:v>
                </c:pt>
                <c:pt idx="49">
                  <c:v>199</c:v>
                </c:pt>
                <c:pt idx="50">
                  <c:v>200</c:v>
                </c:pt>
                <c:pt idx="51">
                  <c:v>201</c:v>
                </c:pt>
                <c:pt idx="52">
                  <c:v>202</c:v>
                </c:pt>
                <c:pt idx="53">
                  <c:v>203</c:v>
                </c:pt>
                <c:pt idx="54">
                  <c:v>204</c:v>
                </c:pt>
                <c:pt idx="55">
                  <c:v>205</c:v>
                </c:pt>
                <c:pt idx="56">
                  <c:v>206</c:v>
                </c:pt>
                <c:pt idx="57">
                  <c:v>207</c:v>
                </c:pt>
                <c:pt idx="58">
                  <c:v>208</c:v>
                </c:pt>
                <c:pt idx="59">
                  <c:v>209</c:v>
                </c:pt>
                <c:pt idx="60">
                  <c:v>210</c:v>
                </c:pt>
                <c:pt idx="61">
                  <c:v>211</c:v>
                </c:pt>
                <c:pt idx="62">
                  <c:v>212</c:v>
                </c:pt>
                <c:pt idx="63">
                  <c:v>213</c:v>
                </c:pt>
                <c:pt idx="64">
                  <c:v>214</c:v>
                </c:pt>
                <c:pt idx="65">
                  <c:v>215</c:v>
                </c:pt>
                <c:pt idx="66">
                  <c:v>216</c:v>
                </c:pt>
                <c:pt idx="67">
                  <c:v>217</c:v>
                </c:pt>
                <c:pt idx="68">
                  <c:v>218</c:v>
                </c:pt>
                <c:pt idx="69">
                  <c:v>219</c:v>
                </c:pt>
                <c:pt idx="70">
                  <c:v>220</c:v>
                </c:pt>
                <c:pt idx="71">
                  <c:v>221</c:v>
                </c:pt>
                <c:pt idx="72">
                  <c:v>222</c:v>
                </c:pt>
                <c:pt idx="73">
                  <c:v>223</c:v>
                </c:pt>
                <c:pt idx="74">
                  <c:v>224</c:v>
                </c:pt>
                <c:pt idx="75">
                  <c:v>225</c:v>
                </c:pt>
                <c:pt idx="76">
                  <c:v>226</c:v>
                </c:pt>
                <c:pt idx="77">
                  <c:v>227</c:v>
                </c:pt>
                <c:pt idx="78">
                  <c:v>228</c:v>
                </c:pt>
                <c:pt idx="79">
                  <c:v>229</c:v>
                </c:pt>
                <c:pt idx="80">
                  <c:v>230</c:v>
                </c:pt>
                <c:pt idx="81">
                  <c:v>231</c:v>
                </c:pt>
                <c:pt idx="82">
                  <c:v>232</c:v>
                </c:pt>
                <c:pt idx="83">
                  <c:v>233</c:v>
                </c:pt>
                <c:pt idx="84">
                  <c:v>234</c:v>
                </c:pt>
                <c:pt idx="85">
                  <c:v>235</c:v>
                </c:pt>
                <c:pt idx="86">
                  <c:v>236</c:v>
                </c:pt>
                <c:pt idx="87">
                  <c:v>237</c:v>
                </c:pt>
                <c:pt idx="88">
                  <c:v>238</c:v>
                </c:pt>
                <c:pt idx="89">
                  <c:v>239</c:v>
                </c:pt>
                <c:pt idx="90">
                  <c:v>240</c:v>
                </c:pt>
                <c:pt idx="91">
                  <c:v>241</c:v>
                </c:pt>
                <c:pt idx="92">
                  <c:v>242</c:v>
                </c:pt>
                <c:pt idx="93">
                  <c:v>243</c:v>
                </c:pt>
                <c:pt idx="94">
                  <c:v>244</c:v>
                </c:pt>
                <c:pt idx="95">
                  <c:v>245</c:v>
                </c:pt>
                <c:pt idx="96">
                  <c:v>246</c:v>
                </c:pt>
                <c:pt idx="97">
                  <c:v>247</c:v>
                </c:pt>
                <c:pt idx="98">
                  <c:v>248</c:v>
                </c:pt>
                <c:pt idx="99">
                  <c:v>249</c:v>
                </c:pt>
                <c:pt idx="100">
                  <c:v>250</c:v>
                </c:pt>
                <c:pt idx="101">
                  <c:v>251</c:v>
                </c:pt>
                <c:pt idx="102">
                  <c:v>252</c:v>
                </c:pt>
                <c:pt idx="103">
                  <c:v>253</c:v>
                </c:pt>
                <c:pt idx="104">
                  <c:v>254</c:v>
                </c:pt>
                <c:pt idx="105">
                  <c:v>255</c:v>
                </c:pt>
                <c:pt idx="106">
                  <c:v>256</c:v>
                </c:pt>
                <c:pt idx="107">
                  <c:v>257</c:v>
                </c:pt>
                <c:pt idx="108">
                  <c:v>258</c:v>
                </c:pt>
                <c:pt idx="109">
                  <c:v>259</c:v>
                </c:pt>
                <c:pt idx="110">
                  <c:v>260</c:v>
                </c:pt>
                <c:pt idx="111">
                  <c:v>261</c:v>
                </c:pt>
                <c:pt idx="112">
                  <c:v>262</c:v>
                </c:pt>
                <c:pt idx="113">
                  <c:v>263</c:v>
                </c:pt>
                <c:pt idx="114">
                  <c:v>264</c:v>
                </c:pt>
                <c:pt idx="115">
                  <c:v>265</c:v>
                </c:pt>
                <c:pt idx="116">
                  <c:v>266</c:v>
                </c:pt>
                <c:pt idx="117">
                  <c:v>267</c:v>
                </c:pt>
                <c:pt idx="118">
                  <c:v>268</c:v>
                </c:pt>
                <c:pt idx="119">
                  <c:v>269</c:v>
                </c:pt>
                <c:pt idx="120">
                  <c:v>270</c:v>
                </c:pt>
                <c:pt idx="121">
                  <c:v>271</c:v>
                </c:pt>
                <c:pt idx="122">
                  <c:v>272</c:v>
                </c:pt>
                <c:pt idx="123">
                  <c:v>273</c:v>
                </c:pt>
                <c:pt idx="124">
                  <c:v>274</c:v>
                </c:pt>
                <c:pt idx="125">
                  <c:v>275</c:v>
                </c:pt>
                <c:pt idx="126">
                  <c:v>276</c:v>
                </c:pt>
                <c:pt idx="127">
                  <c:v>277</c:v>
                </c:pt>
                <c:pt idx="128">
                  <c:v>278</c:v>
                </c:pt>
                <c:pt idx="129">
                  <c:v>279</c:v>
                </c:pt>
                <c:pt idx="130">
                  <c:v>280</c:v>
                </c:pt>
                <c:pt idx="131">
                  <c:v>281</c:v>
                </c:pt>
                <c:pt idx="132">
                  <c:v>282</c:v>
                </c:pt>
                <c:pt idx="133">
                  <c:v>283</c:v>
                </c:pt>
                <c:pt idx="134">
                  <c:v>284</c:v>
                </c:pt>
                <c:pt idx="135">
                  <c:v>285</c:v>
                </c:pt>
                <c:pt idx="136">
                  <c:v>286</c:v>
                </c:pt>
                <c:pt idx="137">
                  <c:v>287</c:v>
                </c:pt>
                <c:pt idx="138">
                  <c:v>288</c:v>
                </c:pt>
                <c:pt idx="139">
                  <c:v>289</c:v>
                </c:pt>
                <c:pt idx="140">
                  <c:v>290</c:v>
                </c:pt>
                <c:pt idx="141">
                  <c:v>291</c:v>
                </c:pt>
                <c:pt idx="142">
                  <c:v>292</c:v>
                </c:pt>
                <c:pt idx="143">
                  <c:v>293</c:v>
                </c:pt>
                <c:pt idx="144">
                  <c:v>294</c:v>
                </c:pt>
                <c:pt idx="145">
                  <c:v>295</c:v>
                </c:pt>
                <c:pt idx="146">
                  <c:v>296</c:v>
                </c:pt>
                <c:pt idx="147">
                  <c:v>297</c:v>
                </c:pt>
                <c:pt idx="148">
                  <c:v>298</c:v>
                </c:pt>
                <c:pt idx="149">
                  <c:v>299</c:v>
                </c:pt>
                <c:pt idx="150">
                  <c:v>300</c:v>
                </c:pt>
                <c:pt idx="151">
                  <c:v>301</c:v>
                </c:pt>
                <c:pt idx="152">
                  <c:v>302</c:v>
                </c:pt>
                <c:pt idx="153">
                  <c:v>303</c:v>
                </c:pt>
                <c:pt idx="154">
                  <c:v>304</c:v>
                </c:pt>
                <c:pt idx="155">
                  <c:v>305</c:v>
                </c:pt>
                <c:pt idx="156">
                  <c:v>306</c:v>
                </c:pt>
                <c:pt idx="157">
                  <c:v>307</c:v>
                </c:pt>
                <c:pt idx="158">
                  <c:v>308</c:v>
                </c:pt>
                <c:pt idx="159">
                  <c:v>309</c:v>
                </c:pt>
                <c:pt idx="160">
                  <c:v>310</c:v>
                </c:pt>
                <c:pt idx="161">
                  <c:v>311</c:v>
                </c:pt>
                <c:pt idx="162">
                  <c:v>312</c:v>
                </c:pt>
                <c:pt idx="163">
                  <c:v>313</c:v>
                </c:pt>
                <c:pt idx="164">
                  <c:v>314</c:v>
                </c:pt>
                <c:pt idx="165">
                  <c:v>315</c:v>
                </c:pt>
                <c:pt idx="166">
                  <c:v>316</c:v>
                </c:pt>
                <c:pt idx="167">
                  <c:v>317</c:v>
                </c:pt>
                <c:pt idx="168">
                  <c:v>318</c:v>
                </c:pt>
                <c:pt idx="169">
                  <c:v>319</c:v>
                </c:pt>
                <c:pt idx="170">
                  <c:v>320</c:v>
                </c:pt>
                <c:pt idx="171">
                  <c:v>321</c:v>
                </c:pt>
                <c:pt idx="172">
                  <c:v>322</c:v>
                </c:pt>
                <c:pt idx="173">
                  <c:v>323</c:v>
                </c:pt>
                <c:pt idx="174">
                  <c:v>324</c:v>
                </c:pt>
                <c:pt idx="175">
                  <c:v>325</c:v>
                </c:pt>
                <c:pt idx="176">
                  <c:v>326</c:v>
                </c:pt>
                <c:pt idx="177">
                  <c:v>327</c:v>
                </c:pt>
                <c:pt idx="178">
                  <c:v>328</c:v>
                </c:pt>
                <c:pt idx="179">
                  <c:v>329</c:v>
                </c:pt>
                <c:pt idx="180">
                  <c:v>330</c:v>
                </c:pt>
                <c:pt idx="181">
                  <c:v>331</c:v>
                </c:pt>
                <c:pt idx="182">
                  <c:v>332</c:v>
                </c:pt>
                <c:pt idx="183">
                  <c:v>333</c:v>
                </c:pt>
                <c:pt idx="184">
                  <c:v>334</c:v>
                </c:pt>
                <c:pt idx="185">
                  <c:v>335</c:v>
                </c:pt>
                <c:pt idx="186">
                  <c:v>336</c:v>
                </c:pt>
                <c:pt idx="187">
                  <c:v>337</c:v>
                </c:pt>
                <c:pt idx="188">
                  <c:v>338</c:v>
                </c:pt>
                <c:pt idx="189">
                  <c:v>339</c:v>
                </c:pt>
                <c:pt idx="190">
                  <c:v>340</c:v>
                </c:pt>
                <c:pt idx="191">
                  <c:v>341</c:v>
                </c:pt>
                <c:pt idx="192">
                  <c:v>342</c:v>
                </c:pt>
                <c:pt idx="193">
                  <c:v>343</c:v>
                </c:pt>
                <c:pt idx="194">
                  <c:v>344</c:v>
                </c:pt>
                <c:pt idx="195">
                  <c:v>345</c:v>
                </c:pt>
                <c:pt idx="196">
                  <c:v>346</c:v>
                </c:pt>
                <c:pt idx="197">
                  <c:v>347</c:v>
                </c:pt>
                <c:pt idx="198">
                  <c:v>348</c:v>
                </c:pt>
                <c:pt idx="199">
                  <c:v>349</c:v>
                </c:pt>
                <c:pt idx="200">
                  <c:v>350</c:v>
                </c:pt>
                <c:pt idx="201">
                  <c:v>351</c:v>
                </c:pt>
                <c:pt idx="202">
                  <c:v>352</c:v>
                </c:pt>
                <c:pt idx="203">
                  <c:v>353</c:v>
                </c:pt>
                <c:pt idx="204">
                  <c:v>354</c:v>
                </c:pt>
                <c:pt idx="205">
                  <c:v>355</c:v>
                </c:pt>
                <c:pt idx="206">
                  <c:v>356</c:v>
                </c:pt>
                <c:pt idx="207">
                  <c:v>357</c:v>
                </c:pt>
                <c:pt idx="208">
                  <c:v>358</c:v>
                </c:pt>
                <c:pt idx="209">
                  <c:v>359</c:v>
                </c:pt>
                <c:pt idx="210">
                  <c:v>360</c:v>
                </c:pt>
                <c:pt idx="211">
                  <c:v>361</c:v>
                </c:pt>
                <c:pt idx="212">
                  <c:v>362</c:v>
                </c:pt>
                <c:pt idx="213">
                  <c:v>363</c:v>
                </c:pt>
                <c:pt idx="214">
                  <c:v>364</c:v>
                </c:pt>
                <c:pt idx="215">
                  <c:v>365</c:v>
                </c:pt>
                <c:pt idx="216">
                  <c:v>366</c:v>
                </c:pt>
                <c:pt idx="217">
                  <c:v>367</c:v>
                </c:pt>
                <c:pt idx="218">
                  <c:v>368</c:v>
                </c:pt>
                <c:pt idx="219">
                  <c:v>369</c:v>
                </c:pt>
                <c:pt idx="220">
                  <c:v>370</c:v>
                </c:pt>
                <c:pt idx="221">
                  <c:v>371</c:v>
                </c:pt>
                <c:pt idx="222">
                  <c:v>372</c:v>
                </c:pt>
                <c:pt idx="223">
                  <c:v>373</c:v>
                </c:pt>
                <c:pt idx="224">
                  <c:v>374</c:v>
                </c:pt>
                <c:pt idx="225">
                  <c:v>375</c:v>
                </c:pt>
              </c:numCache>
            </c:numRef>
          </c:xVal>
          <c:yVal>
            <c:numRef>
              <c:f>'Market weight distribution est'!$G$57:$G$282</c:f>
              <c:numCache>
                <c:formatCode>0</c:formatCode>
                <c:ptCount val="226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  <c:pt idx="7">
                  <c:v>500</c:v>
                </c:pt>
                <c:pt idx="8">
                  <c:v>500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500</c:v>
                </c:pt>
                <c:pt idx="13">
                  <c:v>500</c:v>
                </c:pt>
                <c:pt idx="14">
                  <c:v>500</c:v>
                </c:pt>
                <c:pt idx="15">
                  <c:v>500</c:v>
                </c:pt>
                <c:pt idx="16">
                  <c:v>500</c:v>
                </c:pt>
                <c:pt idx="17">
                  <c:v>500</c:v>
                </c:pt>
                <c:pt idx="18">
                  <c:v>500</c:v>
                </c:pt>
                <c:pt idx="19">
                  <c:v>500</c:v>
                </c:pt>
                <c:pt idx="20">
                  <c:v>500</c:v>
                </c:pt>
                <c:pt idx="21">
                  <c:v>500</c:v>
                </c:pt>
                <c:pt idx="22">
                  <c:v>500</c:v>
                </c:pt>
                <c:pt idx="23">
                  <c:v>500</c:v>
                </c:pt>
                <c:pt idx="24">
                  <c:v>500</c:v>
                </c:pt>
                <c:pt idx="25">
                  <c:v>500</c:v>
                </c:pt>
                <c:pt idx="26">
                  <c:v>500</c:v>
                </c:pt>
                <c:pt idx="27">
                  <c:v>500</c:v>
                </c:pt>
                <c:pt idx="28">
                  <c:v>499</c:v>
                </c:pt>
                <c:pt idx="29">
                  <c:v>499</c:v>
                </c:pt>
                <c:pt idx="30">
                  <c:v>499</c:v>
                </c:pt>
                <c:pt idx="31">
                  <c:v>499</c:v>
                </c:pt>
                <c:pt idx="32">
                  <c:v>499</c:v>
                </c:pt>
                <c:pt idx="33">
                  <c:v>499</c:v>
                </c:pt>
                <c:pt idx="34">
                  <c:v>499</c:v>
                </c:pt>
                <c:pt idx="35">
                  <c:v>499</c:v>
                </c:pt>
                <c:pt idx="36">
                  <c:v>499</c:v>
                </c:pt>
                <c:pt idx="37">
                  <c:v>499</c:v>
                </c:pt>
                <c:pt idx="38">
                  <c:v>499</c:v>
                </c:pt>
                <c:pt idx="39">
                  <c:v>498</c:v>
                </c:pt>
                <c:pt idx="40">
                  <c:v>498</c:v>
                </c:pt>
                <c:pt idx="41">
                  <c:v>498</c:v>
                </c:pt>
                <c:pt idx="42">
                  <c:v>498</c:v>
                </c:pt>
                <c:pt idx="43">
                  <c:v>498</c:v>
                </c:pt>
                <c:pt idx="44">
                  <c:v>497</c:v>
                </c:pt>
                <c:pt idx="45">
                  <c:v>497</c:v>
                </c:pt>
                <c:pt idx="46">
                  <c:v>497</c:v>
                </c:pt>
                <c:pt idx="47">
                  <c:v>497</c:v>
                </c:pt>
                <c:pt idx="48">
                  <c:v>496</c:v>
                </c:pt>
                <c:pt idx="49">
                  <c:v>496</c:v>
                </c:pt>
                <c:pt idx="50">
                  <c:v>496</c:v>
                </c:pt>
                <c:pt idx="51">
                  <c:v>495</c:v>
                </c:pt>
                <c:pt idx="52">
                  <c:v>495</c:v>
                </c:pt>
                <c:pt idx="53">
                  <c:v>494</c:v>
                </c:pt>
                <c:pt idx="54">
                  <c:v>494</c:v>
                </c:pt>
                <c:pt idx="55">
                  <c:v>493</c:v>
                </c:pt>
                <c:pt idx="56">
                  <c:v>493</c:v>
                </c:pt>
                <c:pt idx="57">
                  <c:v>492</c:v>
                </c:pt>
                <c:pt idx="58">
                  <c:v>491</c:v>
                </c:pt>
                <c:pt idx="59">
                  <c:v>491</c:v>
                </c:pt>
                <c:pt idx="60">
                  <c:v>490</c:v>
                </c:pt>
                <c:pt idx="61">
                  <c:v>489</c:v>
                </c:pt>
                <c:pt idx="62">
                  <c:v>488</c:v>
                </c:pt>
                <c:pt idx="63">
                  <c:v>488</c:v>
                </c:pt>
                <c:pt idx="64">
                  <c:v>487</c:v>
                </c:pt>
                <c:pt idx="65">
                  <c:v>486</c:v>
                </c:pt>
                <c:pt idx="66">
                  <c:v>484</c:v>
                </c:pt>
                <c:pt idx="67">
                  <c:v>483</c:v>
                </c:pt>
                <c:pt idx="68">
                  <c:v>482</c:v>
                </c:pt>
                <c:pt idx="69">
                  <c:v>481</c:v>
                </c:pt>
                <c:pt idx="70">
                  <c:v>479</c:v>
                </c:pt>
                <c:pt idx="71">
                  <c:v>478</c:v>
                </c:pt>
                <c:pt idx="72">
                  <c:v>477</c:v>
                </c:pt>
                <c:pt idx="73">
                  <c:v>475</c:v>
                </c:pt>
                <c:pt idx="74">
                  <c:v>473</c:v>
                </c:pt>
                <c:pt idx="75">
                  <c:v>472</c:v>
                </c:pt>
                <c:pt idx="76">
                  <c:v>470</c:v>
                </c:pt>
                <c:pt idx="77">
                  <c:v>468</c:v>
                </c:pt>
                <c:pt idx="78">
                  <c:v>466</c:v>
                </c:pt>
                <c:pt idx="79">
                  <c:v>464</c:v>
                </c:pt>
                <c:pt idx="80">
                  <c:v>461</c:v>
                </c:pt>
                <c:pt idx="81">
                  <c:v>459</c:v>
                </c:pt>
                <c:pt idx="82">
                  <c:v>457</c:v>
                </c:pt>
                <c:pt idx="83">
                  <c:v>454</c:v>
                </c:pt>
                <c:pt idx="84">
                  <c:v>451</c:v>
                </c:pt>
                <c:pt idx="85">
                  <c:v>449</c:v>
                </c:pt>
                <c:pt idx="86">
                  <c:v>446</c:v>
                </c:pt>
                <c:pt idx="87">
                  <c:v>443</c:v>
                </c:pt>
                <c:pt idx="88">
                  <c:v>439</c:v>
                </c:pt>
                <c:pt idx="89">
                  <c:v>436</c:v>
                </c:pt>
                <c:pt idx="90">
                  <c:v>433</c:v>
                </c:pt>
                <c:pt idx="91">
                  <c:v>429</c:v>
                </c:pt>
                <c:pt idx="92">
                  <c:v>426</c:v>
                </c:pt>
                <c:pt idx="93">
                  <c:v>422</c:v>
                </c:pt>
                <c:pt idx="94">
                  <c:v>418</c:v>
                </c:pt>
                <c:pt idx="95">
                  <c:v>414</c:v>
                </c:pt>
                <c:pt idx="96">
                  <c:v>410</c:v>
                </c:pt>
                <c:pt idx="97">
                  <c:v>406</c:v>
                </c:pt>
                <c:pt idx="98">
                  <c:v>402</c:v>
                </c:pt>
                <c:pt idx="99">
                  <c:v>397</c:v>
                </c:pt>
                <c:pt idx="100">
                  <c:v>393</c:v>
                </c:pt>
                <c:pt idx="101">
                  <c:v>388</c:v>
                </c:pt>
                <c:pt idx="102">
                  <c:v>383</c:v>
                </c:pt>
                <c:pt idx="103">
                  <c:v>378</c:v>
                </c:pt>
                <c:pt idx="104">
                  <c:v>373</c:v>
                </c:pt>
                <c:pt idx="105">
                  <c:v>368</c:v>
                </c:pt>
                <c:pt idx="106">
                  <c:v>363</c:v>
                </c:pt>
                <c:pt idx="107">
                  <c:v>358</c:v>
                </c:pt>
                <c:pt idx="108">
                  <c:v>352</c:v>
                </c:pt>
                <c:pt idx="109">
                  <c:v>347</c:v>
                </c:pt>
                <c:pt idx="110">
                  <c:v>341</c:v>
                </c:pt>
                <c:pt idx="111">
                  <c:v>336</c:v>
                </c:pt>
                <c:pt idx="112">
                  <c:v>330</c:v>
                </c:pt>
                <c:pt idx="113">
                  <c:v>324</c:v>
                </c:pt>
                <c:pt idx="114">
                  <c:v>318</c:v>
                </c:pt>
                <c:pt idx="115">
                  <c:v>312</c:v>
                </c:pt>
                <c:pt idx="116">
                  <c:v>306</c:v>
                </c:pt>
                <c:pt idx="117">
                  <c:v>300</c:v>
                </c:pt>
                <c:pt idx="118">
                  <c:v>294</c:v>
                </c:pt>
                <c:pt idx="119">
                  <c:v>288</c:v>
                </c:pt>
                <c:pt idx="120">
                  <c:v>281</c:v>
                </c:pt>
                <c:pt idx="121">
                  <c:v>275</c:v>
                </c:pt>
                <c:pt idx="122">
                  <c:v>269</c:v>
                </c:pt>
                <c:pt idx="123">
                  <c:v>263</c:v>
                </c:pt>
                <c:pt idx="124">
                  <c:v>256</c:v>
                </c:pt>
                <c:pt idx="125">
                  <c:v>250</c:v>
                </c:pt>
                <c:pt idx="126">
                  <c:v>244</c:v>
                </c:pt>
                <c:pt idx="127">
                  <c:v>237</c:v>
                </c:pt>
                <c:pt idx="128">
                  <c:v>231</c:v>
                </c:pt>
                <c:pt idx="129">
                  <c:v>225</c:v>
                </c:pt>
                <c:pt idx="130">
                  <c:v>219</c:v>
                </c:pt>
                <c:pt idx="131">
                  <c:v>212</c:v>
                </c:pt>
                <c:pt idx="132">
                  <c:v>206</c:v>
                </c:pt>
                <c:pt idx="133">
                  <c:v>200</c:v>
                </c:pt>
                <c:pt idx="134">
                  <c:v>194</c:v>
                </c:pt>
                <c:pt idx="135">
                  <c:v>188</c:v>
                </c:pt>
                <c:pt idx="136">
                  <c:v>182</c:v>
                </c:pt>
                <c:pt idx="137">
                  <c:v>176</c:v>
                </c:pt>
                <c:pt idx="138">
                  <c:v>170</c:v>
                </c:pt>
                <c:pt idx="139">
                  <c:v>164</c:v>
                </c:pt>
                <c:pt idx="140">
                  <c:v>159</c:v>
                </c:pt>
                <c:pt idx="141">
                  <c:v>153</c:v>
                </c:pt>
                <c:pt idx="142">
                  <c:v>148</c:v>
                </c:pt>
                <c:pt idx="143">
                  <c:v>142</c:v>
                </c:pt>
                <c:pt idx="144">
                  <c:v>137</c:v>
                </c:pt>
                <c:pt idx="145">
                  <c:v>132</c:v>
                </c:pt>
                <c:pt idx="146">
                  <c:v>127</c:v>
                </c:pt>
                <c:pt idx="147">
                  <c:v>122</c:v>
                </c:pt>
                <c:pt idx="148">
                  <c:v>117</c:v>
                </c:pt>
                <c:pt idx="149">
                  <c:v>112</c:v>
                </c:pt>
                <c:pt idx="150">
                  <c:v>107</c:v>
                </c:pt>
                <c:pt idx="151">
                  <c:v>103</c:v>
                </c:pt>
                <c:pt idx="152">
                  <c:v>98</c:v>
                </c:pt>
                <c:pt idx="153">
                  <c:v>94</c:v>
                </c:pt>
                <c:pt idx="154">
                  <c:v>90</c:v>
                </c:pt>
                <c:pt idx="155">
                  <c:v>86</c:v>
                </c:pt>
                <c:pt idx="156">
                  <c:v>82</c:v>
                </c:pt>
                <c:pt idx="157">
                  <c:v>78</c:v>
                </c:pt>
                <c:pt idx="158">
                  <c:v>74</c:v>
                </c:pt>
                <c:pt idx="159">
                  <c:v>71</c:v>
                </c:pt>
                <c:pt idx="160">
                  <c:v>67</c:v>
                </c:pt>
                <c:pt idx="161">
                  <c:v>64</c:v>
                </c:pt>
                <c:pt idx="162">
                  <c:v>61</c:v>
                </c:pt>
                <c:pt idx="163">
                  <c:v>57</c:v>
                </c:pt>
                <c:pt idx="164">
                  <c:v>54</c:v>
                </c:pt>
                <c:pt idx="165">
                  <c:v>51</c:v>
                </c:pt>
                <c:pt idx="166">
                  <c:v>49</c:v>
                </c:pt>
                <c:pt idx="167">
                  <c:v>46</c:v>
                </c:pt>
                <c:pt idx="168">
                  <c:v>43</c:v>
                </c:pt>
                <c:pt idx="169">
                  <c:v>41</c:v>
                </c:pt>
                <c:pt idx="170">
                  <c:v>39</c:v>
                </c:pt>
                <c:pt idx="171">
                  <c:v>36</c:v>
                </c:pt>
                <c:pt idx="172">
                  <c:v>34</c:v>
                </c:pt>
                <c:pt idx="173">
                  <c:v>32</c:v>
                </c:pt>
                <c:pt idx="174">
                  <c:v>30</c:v>
                </c:pt>
                <c:pt idx="175">
                  <c:v>28</c:v>
                </c:pt>
                <c:pt idx="176">
                  <c:v>27</c:v>
                </c:pt>
                <c:pt idx="177">
                  <c:v>25</c:v>
                </c:pt>
                <c:pt idx="178">
                  <c:v>23</c:v>
                </c:pt>
                <c:pt idx="179">
                  <c:v>22</c:v>
                </c:pt>
                <c:pt idx="180">
                  <c:v>21</c:v>
                </c:pt>
                <c:pt idx="181">
                  <c:v>19</c:v>
                </c:pt>
                <c:pt idx="182">
                  <c:v>18</c:v>
                </c:pt>
                <c:pt idx="183">
                  <c:v>17</c:v>
                </c:pt>
                <c:pt idx="184">
                  <c:v>16</c:v>
                </c:pt>
                <c:pt idx="185">
                  <c:v>14</c:v>
                </c:pt>
                <c:pt idx="186">
                  <c:v>13</c:v>
                </c:pt>
                <c:pt idx="187">
                  <c:v>12</c:v>
                </c:pt>
                <c:pt idx="188">
                  <c:v>12</c:v>
                </c:pt>
                <c:pt idx="189">
                  <c:v>11</c:v>
                </c:pt>
                <c:pt idx="190">
                  <c:v>10</c:v>
                </c:pt>
                <c:pt idx="191">
                  <c:v>9</c:v>
                </c:pt>
                <c:pt idx="192">
                  <c:v>9</c:v>
                </c:pt>
                <c:pt idx="193">
                  <c:v>8</c:v>
                </c:pt>
                <c:pt idx="194">
                  <c:v>7</c:v>
                </c:pt>
                <c:pt idx="195">
                  <c:v>7</c:v>
                </c:pt>
                <c:pt idx="196">
                  <c:v>6</c:v>
                </c:pt>
                <c:pt idx="197">
                  <c:v>6</c:v>
                </c:pt>
                <c:pt idx="198">
                  <c:v>5</c:v>
                </c:pt>
                <c:pt idx="199">
                  <c:v>5</c:v>
                </c:pt>
                <c:pt idx="200">
                  <c:v>4</c:v>
                </c:pt>
                <c:pt idx="201">
                  <c:v>4</c:v>
                </c:pt>
                <c:pt idx="202">
                  <c:v>4</c:v>
                </c:pt>
                <c:pt idx="203">
                  <c:v>3</c:v>
                </c:pt>
                <c:pt idx="204">
                  <c:v>3</c:v>
                </c:pt>
                <c:pt idx="205">
                  <c:v>3</c:v>
                </c:pt>
                <c:pt idx="206">
                  <c:v>3</c:v>
                </c:pt>
                <c:pt idx="207">
                  <c:v>2</c:v>
                </c:pt>
                <c:pt idx="208">
                  <c:v>2</c:v>
                </c:pt>
                <c:pt idx="209">
                  <c:v>2</c:v>
                </c:pt>
                <c:pt idx="210">
                  <c:v>2</c:v>
                </c:pt>
                <c:pt idx="211">
                  <c:v>2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411840"/>
        <c:axId val="55414144"/>
      </c:scatterChart>
      <c:valAx>
        <c:axId val="55411840"/>
        <c:scaling>
          <c:orientation val="maxMin"/>
          <c:max val="360"/>
          <c:min val="22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Sale weight, lb</a:t>
                </a:r>
              </a:p>
            </c:rich>
          </c:tx>
          <c:layout>
            <c:manualLayout>
              <c:xMode val="edge"/>
              <c:yMode val="edge"/>
              <c:x val="0.44565264696485113"/>
              <c:y val="0.893807884540596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414144"/>
        <c:crosses val="autoZero"/>
        <c:crossBetween val="midCat"/>
        <c:majorUnit val="10"/>
      </c:valAx>
      <c:valAx>
        <c:axId val="5541414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050"/>
                  <a:t>Number of pigs</a:t>
                </a:r>
              </a:p>
            </c:rich>
          </c:tx>
          <c:layout>
            <c:manualLayout>
              <c:xMode val="edge"/>
              <c:yMode val="edge"/>
              <c:x val="1.322984653378022E-3"/>
              <c:y val="0.2654876547511207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411840"/>
        <c:crosses val="max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16</xdr:row>
      <xdr:rowOff>152400</xdr:rowOff>
    </xdr:from>
    <xdr:to>
      <xdr:col>9</xdr:col>
      <xdr:colOff>197316</xdr:colOff>
      <xdr:row>23</xdr:row>
      <xdr:rowOff>140970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8100" y="3209925"/>
          <a:ext cx="2121366" cy="11220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</xdr:colOff>
      <xdr:row>13</xdr:row>
      <xdr:rowOff>9524</xdr:rowOff>
    </xdr:from>
    <xdr:to>
      <xdr:col>8</xdr:col>
      <xdr:colOff>206841</xdr:colOff>
      <xdr:row>19</xdr:row>
      <xdr:rowOff>160019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3325" y="2486024"/>
          <a:ext cx="2121366" cy="11220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171450</xdr:colOff>
      <xdr:row>19</xdr:row>
      <xdr:rowOff>38100</xdr:rowOff>
    </xdr:from>
    <xdr:to>
      <xdr:col>9</xdr:col>
      <xdr:colOff>111591</xdr:colOff>
      <xdr:row>26</xdr:row>
      <xdr:rowOff>26670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3638550"/>
          <a:ext cx="2121366" cy="112204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66675</xdr:rowOff>
    </xdr:from>
    <xdr:to>
      <xdr:col>7</xdr:col>
      <xdr:colOff>190501</xdr:colOff>
      <xdr:row>37</xdr:row>
      <xdr:rowOff>57150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295275</xdr:colOff>
      <xdr:row>17</xdr:row>
      <xdr:rowOff>38100</xdr:rowOff>
    </xdr:from>
    <xdr:to>
      <xdr:col>15</xdr:col>
      <xdr:colOff>1</xdr:colOff>
      <xdr:row>37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95250</xdr:colOff>
      <xdr:row>12</xdr:row>
      <xdr:rowOff>47625</xdr:rowOff>
    </xdr:from>
    <xdr:to>
      <xdr:col>12</xdr:col>
      <xdr:colOff>638175</xdr:colOff>
      <xdr:row>16</xdr:row>
      <xdr:rowOff>179070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0" y="2600325"/>
          <a:ext cx="1905000" cy="100774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396875</xdr:colOff>
      <xdr:row>17</xdr:row>
      <xdr:rowOff>71438</xdr:rowOff>
    </xdr:from>
    <xdr:to>
      <xdr:col>2</xdr:col>
      <xdr:colOff>557678</xdr:colOff>
      <xdr:row>22</xdr:row>
      <xdr:rowOff>2858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875" y="3952876"/>
          <a:ext cx="2121366" cy="11220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enry_PCV_Pig_Project%2011-19-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KSU%20market%20weight%20numbers%20and%20feed%20usage%20prior%20to%20topping%20predictor%20edited%20Feb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s for Survivors"/>
      <sheetName val="Pivots"/>
      <sheetName val="Summary Data"/>
      <sheetName val="LSMeans"/>
      <sheetName val="Sheet2"/>
      <sheetName val="Sheet5"/>
      <sheetName val="Sheet6"/>
      <sheetName val="Pig Data Sheet"/>
      <sheetName val="HNL cv PIC off Test 7_23&amp;24_07"/>
      <sheetName val="Removal Counts"/>
      <sheetName val="Removals"/>
      <sheetName val="Litter data sheet"/>
      <sheetName val="Sheet1"/>
      <sheetName val="Sheet4"/>
      <sheetName val="Master IFA and PCR"/>
      <sheetName val="PCR Pivots"/>
      <sheetName val="Antibody Titers-Pure Line Boars"/>
      <sheetName val="Antibody Titers-Pure Line Gilts"/>
      <sheetName val="Castrates"/>
      <sheetName val="Preliminary PCR Bleed 3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I1">
            <v>880</v>
          </cell>
          <cell r="J1">
            <v>39083</v>
          </cell>
          <cell r="K1" t="str">
            <v>1-'07</v>
          </cell>
        </row>
        <row r="2">
          <cell r="I2">
            <v>881</v>
          </cell>
          <cell r="J2">
            <v>39084</v>
          </cell>
          <cell r="K2" t="str">
            <v>1-'07</v>
          </cell>
        </row>
        <row r="3">
          <cell r="I3">
            <v>882</v>
          </cell>
          <cell r="J3">
            <v>39085</v>
          </cell>
          <cell r="K3" t="str">
            <v>1-'07</v>
          </cell>
        </row>
        <row r="4">
          <cell r="I4">
            <v>883</v>
          </cell>
          <cell r="J4">
            <v>39086</v>
          </cell>
          <cell r="K4" t="str">
            <v>1-'07</v>
          </cell>
        </row>
        <row r="5">
          <cell r="I5">
            <v>884</v>
          </cell>
          <cell r="J5">
            <v>39087</v>
          </cell>
          <cell r="K5" t="str">
            <v>1-'07</v>
          </cell>
        </row>
        <row r="6">
          <cell r="I6">
            <v>885</v>
          </cell>
          <cell r="J6">
            <v>39088</v>
          </cell>
          <cell r="K6" t="str">
            <v>1-'07</v>
          </cell>
        </row>
        <row r="7">
          <cell r="I7">
            <v>886</v>
          </cell>
          <cell r="J7">
            <v>39089</v>
          </cell>
          <cell r="K7" t="str">
            <v>2-'07</v>
          </cell>
        </row>
        <row r="8">
          <cell r="I8">
            <v>887</v>
          </cell>
          <cell r="J8">
            <v>39090</v>
          </cell>
          <cell r="K8" t="str">
            <v>2-'07</v>
          </cell>
        </row>
        <row r="9">
          <cell r="I9">
            <v>888</v>
          </cell>
          <cell r="J9">
            <v>39091</v>
          </cell>
          <cell r="K9" t="str">
            <v>2-'07</v>
          </cell>
        </row>
        <row r="10">
          <cell r="I10">
            <v>889</v>
          </cell>
          <cell r="J10">
            <v>39092</v>
          </cell>
          <cell r="K10" t="str">
            <v>2-'07</v>
          </cell>
        </row>
        <row r="11">
          <cell r="I11">
            <v>890</v>
          </cell>
          <cell r="J11">
            <v>39093</v>
          </cell>
          <cell r="K11" t="str">
            <v>2-'07</v>
          </cell>
        </row>
        <row r="12">
          <cell r="I12">
            <v>891</v>
          </cell>
          <cell r="J12">
            <v>39094</v>
          </cell>
          <cell r="K12" t="str">
            <v>2-'07</v>
          </cell>
        </row>
        <row r="13">
          <cell r="I13">
            <v>892</v>
          </cell>
          <cell r="J13">
            <v>39095</v>
          </cell>
          <cell r="K13" t="str">
            <v>2-'07</v>
          </cell>
        </row>
        <row r="14">
          <cell r="I14">
            <v>893</v>
          </cell>
          <cell r="J14">
            <v>39096</v>
          </cell>
          <cell r="K14" t="str">
            <v>3-'07</v>
          </cell>
        </row>
        <row r="15">
          <cell r="I15">
            <v>894</v>
          </cell>
          <cell r="J15">
            <v>39097</v>
          </cell>
          <cell r="K15" t="str">
            <v>3-'07</v>
          </cell>
        </row>
        <row r="16">
          <cell r="I16">
            <v>895</v>
          </cell>
          <cell r="J16">
            <v>39098</v>
          </cell>
          <cell r="K16" t="str">
            <v>3-'07</v>
          </cell>
        </row>
        <row r="17">
          <cell r="I17">
            <v>896</v>
          </cell>
          <cell r="J17">
            <v>39099</v>
          </cell>
          <cell r="K17" t="str">
            <v>3-'07</v>
          </cell>
        </row>
        <row r="18">
          <cell r="I18">
            <v>897</v>
          </cell>
          <cell r="J18">
            <v>39100</v>
          </cell>
          <cell r="K18" t="str">
            <v>3-'07</v>
          </cell>
        </row>
        <row r="19">
          <cell r="I19">
            <v>898</v>
          </cell>
          <cell r="J19">
            <v>39101</v>
          </cell>
          <cell r="K19" t="str">
            <v>3-'07</v>
          </cell>
        </row>
        <row r="20">
          <cell r="I20">
            <v>899</v>
          </cell>
          <cell r="J20">
            <v>39102</v>
          </cell>
          <cell r="K20" t="str">
            <v>3-'07</v>
          </cell>
        </row>
        <row r="21">
          <cell r="I21">
            <v>900</v>
          </cell>
          <cell r="J21">
            <v>39103</v>
          </cell>
          <cell r="K21" t="str">
            <v>4-'07</v>
          </cell>
        </row>
        <row r="22">
          <cell r="I22">
            <v>901</v>
          </cell>
          <cell r="J22">
            <v>39104</v>
          </cell>
          <cell r="K22" t="str">
            <v>4-'07</v>
          </cell>
        </row>
        <row r="23">
          <cell r="I23">
            <v>902</v>
          </cell>
          <cell r="J23">
            <v>39105</v>
          </cell>
          <cell r="K23" t="str">
            <v>4-'07</v>
          </cell>
        </row>
        <row r="24">
          <cell r="I24">
            <v>903</v>
          </cell>
          <cell r="J24">
            <v>39106</v>
          </cell>
          <cell r="K24" t="str">
            <v>4-'07</v>
          </cell>
        </row>
        <row r="25">
          <cell r="I25">
            <v>904</v>
          </cell>
          <cell r="J25">
            <v>39107</v>
          </cell>
          <cell r="K25" t="str">
            <v>4-'07</v>
          </cell>
        </row>
        <row r="26">
          <cell r="I26">
            <v>905</v>
          </cell>
          <cell r="J26">
            <v>39108</v>
          </cell>
          <cell r="K26" t="str">
            <v>4-'07</v>
          </cell>
        </row>
        <row r="27">
          <cell r="I27">
            <v>906</v>
          </cell>
          <cell r="J27">
            <v>39109</v>
          </cell>
          <cell r="K27" t="str">
            <v>4-'07</v>
          </cell>
        </row>
        <row r="28">
          <cell r="I28">
            <v>907</v>
          </cell>
          <cell r="J28">
            <v>39110</v>
          </cell>
          <cell r="K28" t="str">
            <v>5-'07</v>
          </cell>
        </row>
        <row r="29">
          <cell r="I29">
            <v>908</v>
          </cell>
          <cell r="J29">
            <v>39111</v>
          </cell>
          <cell r="K29" t="str">
            <v>5-'07</v>
          </cell>
        </row>
        <row r="30">
          <cell r="I30">
            <v>909</v>
          </cell>
          <cell r="J30">
            <v>39112</v>
          </cell>
          <cell r="K30" t="str">
            <v>5-'07</v>
          </cell>
        </row>
        <row r="31">
          <cell r="I31">
            <v>910</v>
          </cell>
          <cell r="J31">
            <v>39113</v>
          </cell>
          <cell r="K31" t="str">
            <v>5-'07</v>
          </cell>
        </row>
        <row r="32">
          <cell r="I32">
            <v>911</v>
          </cell>
          <cell r="J32">
            <v>39114</v>
          </cell>
          <cell r="K32" t="str">
            <v>5-'07</v>
          </cell>
        </row>
        <row r="33">
          <cell r="I33">
            <v>912</v>
          </cell>
          <cell r="J33">
            <v>39115</v>
          </cell>
          <cell r="K33" t="str">
            <v>5-'07</v>
          </cell>
        </row>
        <row r="34">
          <cell r="I34">
            <v>913</v>
          </cell>
          <cell r="J34">
            <v>39116</v>
          </cell>
          <cell r="K34" t="str">
            <v>5-'07</v>
          </cell>
        </row>
        <row r="35">
          <cell r="I35">
            <v>914</v>
          </cell>
          <cell r="J35">
            <v>39117</v>
          </cell>
          <cell r="K35" t="str">
            <v>6-'07</v>
          </cell>
        </row>
        <row r="36">
          <cell r="I36">
            <v>915</v>
          </cell>
          <cell r="J36">
            <v>39118</v>
          </cell>
          <cell r="K36" t="str">
            <v>6-'07</v>
          </cell>
        </row>
        <row r="37">
          <cell r="I37">
            <v>916</v>
          </cell>
          <cell r="J37">
            <v>39119</v>
          </cell>
          <cell r="K37" t="str">
            <v>6-'07</v>
          </cell>
        </row>
        <row r="38">
          <cell r="I38">
            <v>917</v>
          </cell>
          <cell r="J38">
            <v>39120</v>
          </cell>
          <cell r="K38" t="str">
            <v>6-'07</v>
          </cell>
        </row>
        <row r="39">
          <cell r="I39">
            <v>918</v>
          </cell>
          <cell r="J39">
            <v>39121</v>
          </cell>
          <cell r="K39" t="str">
            <v>6-'07</v>
          </cell>
        </row>
        <row r="40">
          <cell r="I40">
            <v>919</v>
          </cell>
          <cell r="J40">
            <v>39122</v>
          </cell>
          <cell r="K40" t="str">
            <v>6-'07</v>
          </cell>
        </row>
        <row r="41">
          <cell r="I41">
            <v>920</v>
          </cell>
          <cell r="J41">
            <v>39123</v>
          </cell>
          <cell r="K41" t="str">
            <v>6-'07</v>
          </cell>
        </row>
        <row r="42">
          <cell r="I42">
            <v>921</v>
          </cell>
          <cell r="J42">
            <v>39124</v>
          </cell>
          <cell r="K42" t="str">
            <v>7-'07</v>
          </cell>
        </row>
        <row r="43">
          <cell r="I43">
            <v>922</v>
          </cell>
          <cell r="J43">
            <v>39125</v>
          </cell>
          <cell r="K43" t="str">
            <v>7-'07</v>
          </cell>
        </row>
        <row r="44">
          <cell r="I44">
            <v>923</v>
          </cell>
          <cell r="J44">
            <v>39126</v>
          </cell>
          <cell r="K44" t="str">
            <v>7-'07</v>
          </cell>
        </row>
        <row r="45">
          <cell r="I45">
            <v>924</v>
          </cell>
          <cell r="J45">
            <v>39127</v>
          </cell>
          <cell r="K45" t="str">
            <v>7-'07</v>
          </cell>
        </row>
        <row r="46">
          <cell r="I46">
            <v>925</v>
          </cell>
          <cell r="J46">
            <v>39128</v>
          </cell>
          <cell r="K46" t="str">
            <v>7-'07</v>
          </cell>
        </row>
        <row r="47">
          <cell r="I47">
            <v>926</v>
          </cell>
          <cell r="J47">
            <v>39129</v>
          </cell>
          <cell r="K47" t="str">
            <v>7-'07</v>
          </cell>
        </row>
        <row r="48">
          <cell r="I48">
            <v>927</v>
          </cell>
          <cell r="J48">
            <v>39130</v>
          </cell>
          <cell r="K48" t="str">
            <v>7-'07</v>
          </cell>
        </row>
        <row r="49">
          <cell r="I49">
            <v>928</v>
          </cell>
          <cell r="J49">
            <v>39131</v>
          </cell>
          <cell r="K49" t="str">
            <v>8-'07</v>
          </cell>
        </row>
        <row r="50">
          <cell r="I50">
            <v>929</v>
          </cell>
          <cell r="J50">
            <v>39132</v>
          </cell>
          <cell r="K50" t="str">
            <v>8-'07</v>
          </cell>
        </row>
        <row r="51">
          <cell r="I51">
            <v>930</v>
          </cell>
          <cell r="J51">
            <v>39133</v>
          </cell>
          <cell r="K51" t="str">
            <v>8-'07</v>
          </cell>
        </row>
        <row r="52">
          <cell r="I52">
            <v>931</v>
          </cell>
          <cell r="J52">
            <v>39134</v>
          </cell>
          <cell r="K52" t="str">
            <v>8-'07</v>
          </cell>
        </row>
        <row r="53">
          <cell r="I53">
            <v>932</v>
          </cell>
          <cell r="J53">
            <v>39135</v>
          </cell>
          <cell r="K53" t="str">
            <v>8-'07</v>
          </cell>
        </row>
        <row r="54">
          <cell r="I54">
            <v>933</v>
          </cell>
          <cell r="J54">
            <v>39136</v>
          </cell>
          <cell r="K54" t="str">
            <v>8-'07</v>
          </cell>
        </row>
        <row r="55">
          <cell r="I55">
            <v>934</v>
          </cell>
          <cell r="J55">
            <v>39137</v>
          </cell>
          <cell r="K55" t="str">
            <v>8-'07</v>
          </cell>
        </row>
        <row r="56">
          <cell r="I56">
            <v>935</v>
          </cell>
          <cell r="J56">
            <v>39138</v>
          </cell>
          <cell r="K56" t="str">
            <v>9-'07</v>
          </cell>
        </row>
        <row r="57">
          <cell r="I57">
            <v>936</v>
          </cell>
          <cell r="J57">
            <v>39139</v>
          </cell>
          <cell r="K57" t="str">
            <v>9-'07</v>
          </cell>
        </row>
        <row r="58">
          <cell r="I58">
            <v>937</v>
          </cell>
          <cell r="J58">
            <v>39140</v>
          </cell>
          <cell r="K58" t="str">
            <v>9-'07</v>
          </cell>
        </row>
        <row r="59">
          <cell r="I59">
            <v>938</v>
          </cell>
          <cell r="J59">
            <v>39141</v>
          </cell>
          <cell r="K59" t="str">
            <v>9-'07</v>
          </cell>
        </row>
        <row r="60">
          <cell r="I60">
            <v>939</v>
          </cell>
          <cell r="J60">
            <v>39142</v>
          </cell>
          <cell r="K60" t="str">
            <v>9-'07</v>
          </cell>
        </row>
        <row r="61">
          <cell r="I61">
            <v>940</v>
          </cell>
          <cell r="J61">
            <v>39143</v>
          </cell>
          <cell r="K61" t="str">
            <v>9-'07</v>
          </cell>
        </row>
        <row r="62">
          <cell r="I62">
            <v>941</v>
          </cell>
          <cell r="J62">
            <v>39144</v>
          </cell>
          <cell r="K62" t="str">
            <v>9-'07</v>
          </cell>
        </row>
        <row r="63">
          <cell r="I63">
            <v>942</v>
          </cell>
          <cell r="J63">
            <v>39145</v>
          </cell>
          <cell r="K63" t="str">
            <v>10-'07</v>
          </cell>
        </row>
        <row r="64">
          <cell r="I64">
            <v>943</v>
          </cell>
          <cell r="J64">
            <v>39146</v>
          </cell>
          <cell r="K64" t="str">
            <v>10-'07</v>
          </cell>
        </row>
        <row r="65">
          <cell r="I65">
            <v>944</v>
          </cell>
          <cell r="J65">
            <v>39147</v>
          </cell>
          <cell r="K65" t="str">
            <v>10-'07</v>
          </cell>
        </row>
        <row r="66">
          <cell r="I66">
            <v>945</v>
          </cell>
          <cell r="J66">
            <v>39148</v>
          </cell>
          <cell r="K66" t="str">
            <v>10-'07</v>
          </cell>
        </row>
        <row r="67">
          <cell r="I67">
            <v>946</v>
          </cell>
          <cell r="J67">
            <v>39149</v>
          </cell>
          <cell r="K67" t="str">
            <v>10-'07</v>
          </cell>
        </row>
        <row r="68">
          <cell r="I68">
            <v>947</v>
          </cell>
          <cell r="J68">
            <v>39150</v>
          </cell>
          <cell r="K68" t="str">
            <v>10-'07</v>
          </cell>
        </row>
        <row r="69">
          <cell r="I69">
            <v>948</v>
          </cell>
          <cell r="J69">
            <v>39151</v>
          </cell>
          <cell r="K69" t="str">
            <v>10-'07</v>
          </cell>
        </row>
        <row r="70">
          <cell r="I70">
            <v>949</v>
          </cell>
          <cell r="J70">
            <v>39152</v>
          </cell>
          <cell r="K70" t="str">
            <v>11-'07</v>
          </cell>
        </row>
        <row r="71">
          <cell r="I71">
            <v>950</v>
          </cell>
          <cell r="J71">
            <v>39153</v>
          </cell>
          <cell r="K71" t="str">
            <v>11-'07</v>
          </cell>
        </row>
        <row r="72">
          <cell r="I72">
            <v>951</v>
          </cell>
          <cell r="J72">
            <v>39154</v>
          </cell>
          <cell r="K72" t="str">
            <v>11-'07</v>
          </cell>
        </row>
        <row r="73">
          <cell r="I73">
            <v>952</v>
          </cell>
          <cell r="J73">
            <v>39155</v>
          </cell>
          <cell r="K73" t="str">
            <v>11-'07</v>
          </cell>
        </row>
        <row r="74">
          <cell r="I74">
            <v>953</v>
          </cell>
          <cell r="J74">
            <v>39156</v>
          </cell>
          <cell r="K74" t="str">
            <v>11-'07</v>
          </cell>
        </row>
        <row r="75">
          <cell r="I75">
            <v>954</v>
          </cell>
          <cell r="J75">
            <v>39157</v>
          </cell>
          <cell r="K75" t="str">
            <v>11-'07</v>
          </cell>
        </row>
        <row r="76">
          <cell r="I76">
            <v>955</v>
          </cell>
          <cell r="J76">
            <v>39158</v>
          </cell>
          <cell r="K76" t="str">
            <v>11-'07</v>
          </cell>
        </row>
        <row r="77">
          <cell r="I77">
            <v>956</v>
          </cell>
          <cell r="J77">
            <v>39159</v>
          </cell>
          <cell r="K77" t="str">
            <v>12-'07</v>
          </cell>
        </row>
        <row r="78">
          <cell r="I78">
            <v>957</v>
          </cell>
          <cell r="J78">
            <v>39160</v>
          </cell>
          <cell r="K78" t="str">
            <v>12-'07</v>
          </cell>
        </row>
        <row r="79">
          <cell r="I79">
            <v>958</v>
          </cell>
          <cell r="J79">
            <v>39161</v>
          </cell>
          <cell r="K79" t="str">
            <v>12-'07</v>
          </cell>
        </row>
        <row r="80">
          <cell r="I80">
            <v>959</v>
          </cell>
          <cell r="J80">
            <v>39162</v>
          </cell>
          <cell r="K80" t="str">
            <v>12-'07</v>
          </cell>
        </row>
        <row r="81">
          <cell r="I81">
            <v>960</v>
          </cell>
          <cell r="J81">
            <v>39163</v>
          </cell>
          <cell r="K81" t="str">
            <v>12-'07</v>
          </cell>
        </row>
        <row r="82">
          <cell r="I82">
            <v>961</v>
          </cell>
          <cell r="J82">
            <v>39164</v>
          </cell>
          <cell r="K82" t="str">
            <v>12-'07</v>
          </cell>
        </row>
        <row r="83">
          <cell r="I83">
            <v>962</v>
          </cell>
          <cell r="J83">
            <v>39165</v>
          </cell>
          <cell r="K83" t="str">
            <v>12-'07</v>
          </cell>
        </row>
        <row r="84">
          <cell r="I84">
            <v>963</v>
          </cell>
          <cell r="J84">
            <v>39166</v>
          </cell>
          <cell r="K84" t="str">
            <v>13-'07</v>
          </cell>
        </row>
        <row r="85">
          <cell r="I85">
            <v>964</v>
          </cell>
          <cell r="J85">
            <v>39167</v>
          </cell>
          <cell r="K85" t="str">
            <v>13-'07</v>
          </cell>
        </row>
        <row r="86">
          <cell r="I86">
            <v>965</v>
          </cell>
          <cell r="J86">
            <v>39168</v>
          </cell>
          <cell r="K86" t="str">
            <v>13-'07</v>
          </cell>
        </row>
        <row r="87">
          <cell r="I87">
            <v>966</v>
          </cell>
          <cell r="J87">
            <v>39169</v>
          </cell>
          <cell r="K87" t="str">
            <v>13-'07</v>
          </cell>
        </row>
        <row r="88">
          <cell r="I88">
            <v>967</v>
          </cell>
          <cell r="J88">
            <v>39170</v>
          </cell>
          <cell r="K88" t="str">
            <v>13-'07</v>
          </cell>
        </row>
        <row r="89">
          <cell r="I89">
            <v>968</v>
          </cell>
          <cell r="J89">
            <v>39171</v>
          </cell>
          <cell r="K89" t="str">
            <v>13-'07</v>
          </cell>
        </row>
        <row r="90">
          <cell r="I90">
            <v>969</v>
          </cell>
          <cell r="J90">
            <v>39172</v>
          </cell>
          <cell r="K90" t="str">
            <v>13-'07</v>
          </cell>
        </row>
        <row r="91">
          <cell r="I91">
            <v>970</v>
          </cell>
          <cell r="J91">
            <v>39173</v>
          </cell>
          <cell r="K91" t="str">
            <v>14-'07</v>
          </cell>
        </row>
        <row r="92">
          <cell r="I92">
            <v>971</v>
          </cell>
          <cell r="J92">
            <v>39174</v>
          </cell>
          <cell r="K92" t="str">
            <v>14-'07</v>
          </cell>
        </row>
        <row r="93">
          <cell r="I93">
            <v>972</v>
          </cell>
          <cell r="J93">
            <v>39175</v>
          </cell>
          <cell r="K93" t="str">
            <v>14-'07</v>
          </cell>
        </row>
        <row r="94">
          <cell r="I94">
            <v>973</v>
          </cell>
          <cell r="J94">
            <v>39176</v>
          </cell>
          <cell r="K94" t="str">
            <v>14-'07</v>
          </cell>
        </row>
        <row r="95">
          <cell r="I95">
            <v>974</v>
          </cell>
          <cell r="J95">
            <v>39177</v>
          </cell>
          <cell r="K95" t="str">
            <v>14-'07</v>
          </cell>
        </row>
        <row r="96">
          <cell r="I96">
            <v>975</v>
          </cell>
          <cell r="J96">
            <v>39178</v>
          </cell>
          <cell r="K96" t="str">
            <v>14-'07</v>
          </cell>
        </row>
        <row r="97">
          <cell r="I97">
            <v>976</v>
          </cell>
          <cell r="J97">
            <v>39179</v>
          </cell>
          <cell r="K97" t="str">
            <v>14-'07</v>
          </cell>
        </row>
        <row r="98">
          <cell r="I98">
            <v>977</v>
          </cell>
          <cell r="J98">
            <v>39180</v>
          </cell>
          <cell r="K98" t="str">
            <v>15-'07</v>
          </cell>
        </row>
        <row r="99">
          <cell r="I99">
            <v>978</v>
          </cell>
          <cell r="J99">
            <v>39181</v>
          </cell>
          <cell r="K99" t="str">
            <v>15-'07</v>
          </cell>
        </row>
        <row r="100">
          <cell r="I100">
            <v>979</v>
          </cell>
          <cell r="J100">
            <v>39182</v>
          </cell>
          <cell r="K100" t="str">
            <v>15-'07</v>
          </cell>
        </row>
        <row r="101">
          <cell r="I101">
            <v>980</v>
          </cell>
          <cell r="J101">
            <v>39183</v>
          </cell>
          <cell r="K101" t="str">
            <v>15-'07</v>
          </cell>
        </row>
        <row r="102">
          <cell r="I102">
            <v>981</v>
          </cell>
          <cell r="J102">
            <v>39184</v>
          </cell>
          <cell r="K102" t="str">
            <v>15-'07</v>
          </cell>
        </row>
        <row r="103">
          <cell r="I103">
            <v>982</v>
          </cell>
          <cell r="J103">
            <v>39185</v>
          </cell>
          <cell r="K103" t="str">
            <v>15-'07</v>
          </cell>
        </row>
        <row r="104">
          <cell r="I104">
            <v>983</v>
          </cell>
          <cell r="J104">
            <v>39186</v>
          </cell>
          <cell r="K104" t="str">
            <v>15-'07</v>
          </cell>
        </row>
        <row r="105">
          <cell r="I105">
            <v>984</v>
          </cell>
          <cell r="J105">
            <v>39187</v>
          </cell>
          <cell r="K105" t="str">
            <v>16-'07</v>
          </cell>
        </row>
        <row r="106">
          <cell r="I106">
            <v>985</v>
          </cell>
          <cell r="J106">
            <v>39188</v>
          </cell>
          <cell r="K106" t="str">
            <v>16-'07</v>
          </cell>
        </row>
        <row r="107">
          <cell r="I107">
            <v>986</v>
          </cell>
          <cell r="J107">
            <v>39189</v>
          </cell>
          <cell r="K107" t="str">
            <v>16-'07</v>
          </cell>
        </row>
        <row r="108">
          <cell r="I108">
            <v>987</v>
          </cell>
          <cell r="J108">
            <v>39190</v>
          </cell>
          <cell r="K108" t="str">
            <v>16-'07</v>
          </cell>
        </row>
        <row r="109">
          <cell r="I109">
            <v>988</v>
          </cell>
          <cell r="J109">
            <v>39191</v>
          </cell>
          <cell r="K109" t="str">
            <v>16-'07</v>
          </cell>
        </row>
        <row r="110">
          <cell r="I110">
            <v>989</v>
          </cell>
          <cell r="J110">
            <v>39192</v>
          </cell>
          <cell r="K110" t="str">
            <v>16-'07</v>
          </cell>
        </row>
        <row r="111">
          <cell r="I111">
            <v>990</v>
          </cell>
          <cell r="J111">
            <v>39193</v>
          </cell>
          <cell r="K111" t="str">
            <v>16-'07</v>
          </cell>
        </row>
        <row r="112">
          <cell r="I112">
            <v>991</v>
          </cell>
          <cell r="J112">
            <v>39194</v>
          </cell>
          <cell r="K112" t="str">
            <v>17-'07</v>
          </cell>
        </row>
        <row r="113">
          <cell r="I113">
            <v>992</v>
          </cell>
          <cell r="J113">
            <v>39195</v>
          </cell>
          <cell r="K113" t="str">
            <v>17-'07</v>
          </cell>
        </row>
        <row r="114">
          <cell r="I114">
            <v>993</v>
          </cell>
          <cell r="J114">
            <v>39196</v>
          </cell>
          <cell r="K114" t="str">
            <v>17-'07</v>
          </cell>
        </row>
        <row r="115">
          <cell r="I115">
            <v>994</v>
          </cell>
          <cell r="J115">
            <v>39197</v>
          </cell>
          <cell r="K115" t="str">
            <v>17-'07</v>
          </cell>
        </row>
        <row r="116">
          <cell r="I116">
            <v>995</v>
          </cell>
          <cell r="J116">
            <v>39198</v>
          </cell>
          <cell r="K116" t="str">
            <v>17-'07</v>
          </cell>
        </row>
        <row r="117">
          <cell r="I117">
            <v>996</v>
          </cell>
          <cell r="J117">
            <v>39199</v>
          </cell>
          <cell r="K117" t="str">
            <v>17-'07</v>
          </cell>
        </row>
        <row r="118">
          <cell r="I118">
            <v>997</v>
          </cell>
          <cell r="J118">
            <v>39200</v>
          </cell>
          <cell r="K118" t="str">
            <v>17-'07</v>
          </cell>
        </row>
        <row r="119">
          <cell r="I119">
            <v>998</v>
          </cell>
          <cell r="J119">
            <v>39201</v>
          </cell>
          <cell r="K119" t="str">
            <v>18-'07</v>
          </cell>
        </row>
        <row r="120">
          <cell r="I120">
            <v>999</v>
          </cell>
          <cell r="J120">
            <v>39202</v>
          </cell>
          <cell r="K120" t="str">
            <v>18-'07</v>
          </cell>
        </row>
        <row r="121">
          <cell r="I121">
            <v>1000</v>
          </cell>
          <cell r="J121">
            <v>39203</v>
          </cell>
          <cell r="K121" t="str">
            <v>18-'07</v>
          </cell>
        </row>
        <row r="122">
          <cell r="I122">
            <v>1001</v>
          </cell>
          <cell r="J122">
            <v>39204</v>
          </cell>
          <cell r="K122" t="str">
            <v>18-'07</v>
          </cell>
        </row>
        <row r="123">
          <cell r="I123">
            <v>1002</v>
          </cell>
          <cell r="J123">
            <v>39205</v>
          </cell>
          <cell r="K123" t="str">
            <v>18-'07</v>
          </cell>
        </row>
        <row r="124">
          <cell r="I124">
            <v>1003</v>
          </cell>
          <cell r="J124">
            <v>39206</v>
          </cell>
          <cell r="K124" t="str">
            <v>18-'07</v>
          </cell>
        </row>
        <row r="125">
          <cell r="I125">
            <v>1004</v>
          </cell>
          <cell r="J125">
            <v>39207</v>
          </cell>
          <cell r="K125" t="str">
            <v>18-'07</v>
          </cell>
        </row>
        <row r="126">
          <cell r="I126">
            <v>1005</v>
          </cell>
          <cell r="J126">
            <v>39208</v>
          </cell>
          <cell r="K126" t="str">
            <v>19-'07</v>
          </cell>
        </row>
        <row r="127">
          <cell r="I127">
            <v>1006</v>
          </cell>
          <cell r="J127">
            <v>39209</v>
          </cell>
          <cell r="K127" t="str">
            <v>19-'07</v>
          </cell>
        </row>
        <row r="128">
          <cell r="I128">
            <v>1007</v>
          </cell>
          <cell r="J128">
            <v>39210</v>
          </cell>
          <cell r="K128" t="str">
            <v>19-'07</v>
          </cell>
        </row>
        <row r="129">
          <cell r="I129">
            <v>1008</v>
          </cell>
          <cell r="J129">
            <v>39211</v>
          </cell>
          <cell r="K129" t="str">
            <v>19-'07</v>
          </cell>
        </row>
        <row r="130">
          <cell r="I130">
            <v>1009</v>
          </cell>
          <cell r="J130">
            <v>39212</v>
          </cell>
          <cell r="K130" t="str">
            <v>19-'07</v>
          </cell>
        </row>
        <row r="131">
          <cell r="I131">
            <v>1010</v>
          </cell>
          <cell r="J131">
            <v>39213</v>
          </cell>
          <cell r="K131" t="str">
            <v>19-'07</v>
          </cell>
        </row>
        <row r="132">
          <cell r="I132">
            <v>1011</v>
          </cell>
          <cell r="J132">
            <v>39214</v>
          </cell>
          <cell r="K132" t="str">
            <v>19-'07</v>
          </cell>
        </row>
        <row r="133">
          <cell r="I133">
            <v>1012</v>
          </cell>
          <cell r="J133">
            <v>39215</v>
          </cell>
          <cell r="K133" t="str">
            <v>20-'07</v>
          </cell>
        </row>
        <row r="134">
          <cell r="I134">
            <v>1013</v>
          </cell>
          <cell r="J134">
            <v>39216</v>
          </cell>
          <cell r="K134" t="str">
            <v>20-'07</v>
          </cell>
        </row>
        <row r="135">
          <cell r="I135">
            <v>1014</v>
          </cell>
          <cell r="J135">
            <v>39217</v>
          </cell>
          <cell r="K135" t="str">
            <v>20-'07</v>
          </cell>
        </row>
        <row r="136">
          <cell r="I136">
            <v>1015</v>
          </cell>
          <cell r="J136">
            <v>39218</v>
          </cell>
          <cell r="K136" t="str">
            <v>20-'07</v>
          </cell>
        </row>
        <row r="137">
          <cell r="I137">
            <v>1016</v>
          </cell>
          <cell r="J137">
            <v>39219</v>
          </cell>
          <cell r="K137" t="str">
            <v>20-'07</v>
          </cell>
        </row>
        <row r="138">
          <cell r="I138">
            <v>1017</v>
          </cell>
          <cell r="J138">
            <v>39220</v>
          </cell>
          <cell r="K138" t="str">
            <v>20-'07</v>
          </cell>
        </row>
        <row r="139">
          <cell r="I139">
            <v>1018</v>
          </cell>
          <cell r="J139">
            <v>39221</v>
          </cell>
          <cell r="K139" t="str">
            <v>20-'07</v>
          </cell>
        </row>
        <row r="140">
          <cell r="I140">
            <v>1019</v>
          </cell>
          <cell r="J140">
            <v>39222</v>
          </cell>
          <cell r="K140" t="str">
            <v>21-'07</v>
          </cell>
        </row>
        <row r="141">
          <cell r="I141">
            <v>1020</v>
          </cell>
          <cell r="J141">
            <v>39223</v>
          </cell>
          <cell r="K141" t="str">
            <v>21-'07</v>
          </cell>
        </row>
        <row r="142">
          <cell r="I142">
            <v>1021</v>
          </cell>
          <cell r="J142">
            <v>39224</v>
          </cell>
          <cell r="K142" t="str">
            <v>21-'07</v>
          </cell>
        </row>
        <row r="143">
          <cell r="I143">
            <v>1022</v>
          </cell>
          <cell r="J143">
            <v>39225</v>
          </cell>
          <cell r="K143" t="str">
            <v>21-'07</v>
          </cell>
        </row>
        <row r="144">
          <cell r="I144">
            <v>1023</v>
          </cell>
          <cell r="J144">
            <v>39226</v>
          </cell>
          <cell r="K144" t="str">
            <v>21-'07</v>
          </cell>
        </row>
        <row r="145">
          <cell r="I145">
            <v>1024</v>
          </cell>
          <cell r="J145">
            <v>39227</v>
          </cell>
          <cell r="K145" t="str">
            <v>21-'07</v>
          </cell>
        </row>
        <row r="146">
          <cell r="I146">
            <v>1025</v>
          </cell>
          <cell r="J146">
            <v>39228</v>
          </cell>
          <cell r="K146" t="str">
            <v>21-'07</v>
          </cell>
        </row>
        <row r="147">
          <cell r="I147">
            <v>1026</v>
          </cell>
          <cell r="J147">
            <v>39229</v>
          </cell>
          <cell r="K147" t="str">
            <v>22-'07</v>
          </cell>
        </row>
        <row r="148">
          <cell r="I148">
            <v>1027</v>
          </cell>
          <cell r="J148">
            <v>39230</v>
          </cell>
          <cell r="K148" t="str">
            <v>22-'07</v>
          </cell>
        </row>
        <row r="149">
          <cell r="I149">
            <v>1028</v>
          </cell>
          <cell r="J149">
            <v>39231</v>
          </cell>
          <cell r="K149" t="str">
            <v>22-'07</v>
          </cell>
        </row>
        <row r="150">
          <cell r="I150">
            <v>1029</v>
          </cell>
          <cell r="J150">
            <v>39232</v>
          </cell>
          <cell r="K150" t="str">
            <v>22-'07</v>
          </cell>
        </row>
        <row r="151">
          <cell r="I151">
            <v>1030</v>
          </cell>
          <cell r="J151">
            <v>39233</v>
          </cell>
          <cell r="K151" t="str">
            <v>22-'07</v>
          </cell>
        </row>
        <row r="152">
          <cell r="I152">
            <v>1031</v>
          </cell>
          <cell r="J152">
            <v>39234</v>
          </cell>
          <cell r="K152" t="str">
            <v>22-'07</v>
          </cell>
        </row>
        <row r="153">
          <cell r="I153">
            <v>1032</v>
          </cell>
          <cell r="J153">
            <v>39235</v>
          </cell>
          <cell r="K153" t="str">
            <v>22-'07</v>
          </cell>
        </row>
        <row r="154">
          <cell r="I154">
            <v>1033</v>
          </cell>
          <cell r="J154">
            <v>39236</v>
          </cell>
          <cell r="K154" t="str">
            <v>23-'07</v>
          </cell>
        </row>
        <row r="155">
          <cell r="I155">
            <v>1034</v>
          </cell>
          <cell r="J155">
            <v>39237</v>
          </cell>
          <cell r="K155" t="str">
            <v>23-'07</v>
          </cell>
        </row>
        <row r="156">
          <cell r="I156">
            <v>1035</v>
          </cell>
          <cell r="J156">
            <v>39238</v>
          </cell>
          <cell r="K156" t="str">
            <v>23-'07</v>
          </cell>
        </row>
        <row r="157">
          <cell r="I157">
            <v>1036</v>
          </cell>
          <cell r="J157">
            <v>39239</v>
          </cell>
          <cell r="K157" t="str">
            <v>23-'07</v>
          </cell>
        </row>
        <row r="158">
          <cell r="I158">
            <v>1037</v>
          </cell>
          <cell r="J158">
            <v>39240</v>
          </cell>
          <cell r="K158" t="str">
            <v>23-'07</v>
          </cell>
        </row>
        <row r="159">
          <cell r="I159">
            <v>1038</v>
          </cell>
          <cell r="J159">
            <v>39241</v>
          </cell>
          <cell r="K159" t="str">
            <v>23-'07</v>
          </cell>
        </row>
        <row r="160">
          <cell r="I160">
            <v>1039</v>
          </cell>
          <cell r="J160">
            <v>39242</v>
          </cell>
          <cell r="K160" t="str">
            <v>23-'07</v>
          </cell>
        </row>
        <row r="161">
          <cell r="I161">
            <v>1040</v>
          </cell>
          <cell r="J161">
            <v>39243</v>
          </cell>
          <cell r="K161" t="str">
            <v>24-'07</v>
          </cell>
        </row>
        <row r="162">
          <cell r="I162">
            <v>1041</v>
          </cell>
          <cell r="J162">
            <v>39244</v>
          </cell>
          <cell r="K162" t="str">
            <v>24-'07</v>
          </cell>
        </row>
        <row r="163">
          <cell r="I163">
            <v>1042</v>
          </cell>
          <cell r="J163">
            <v>39245</v>
          </cell>
          <cell r="K163" t="str">
            <v>24-'07</v>
          </cell>
        </row>
        <row r="164">
          <cell r="I164">
            <v>1043</v>
          </cell>
          <cell r="J164">
            <v>39246</v>
          </cell>
          <cell r="K164" t="str">
            <v>24-'07</v>
          </cell>
        </row>
        <row r="165">
          <cell r="I165">
            <v>1044</v>
          </cell>
          <cell r="J165">
            <v>39247</v>
          </cell>
          <cell r="K165" t="str">
            <v>24-'07</v>
          </cell>
        </row>
        <row r="166">
          <cell r="I166">
            <v>1045</v>
          </cell>
          <cell r="J166">
            <v>39248</v>
          </cell>
          <cell r="K166" t="str">
            <v>24-'07</v>
          </cell>
        </row>
        <row r="167">
          <cell r="I167">
            <v>1046</v>
          </cell>
          <cell r="J167">
            <v>39249</v>
          </cell>
          <cell r="K167" t="str">
            <v>24-'07</v>
          </cell>
        </row>
        <row r="168">
          <cell r="I168">
            <v>1047</v>
          </cell>
          <cell r="J168">
            <v>39250</v>
          </cell>
          <cell r="K168" t="str">
            <v>25-'07</v>
          </cell>
        </row>
        <row r="169">
          <cell r="I169">
            <v>1048</v>
          </cell>
          <cell r="J169">
            <v>39251</v>
          </cell>
          <cell r="K169" t="str">
            <v>25-'07</v>
          </cell>
        </row>
        <row r="170">
          <cell r="I170">
            <v>1049</v>
          </cell>
          <cell r="J170">
            <v>39252</v>
          </cell>
          <cell r="K170" t="str">
            <v>25-'07</v>
          </cell>
        </row>
        <row r="171">
          <cell r="I171">
            <v>1050</v>
          </cell>
          <cell r="J171">
            <v>39253</v>
          </cell>
          <cell r="K171" t="str">
            <v>25-'07</v>
          </cell>
        </row>
        <row r="172">
          <cell r="I172">
            <v>1051</v>
          </cell>
          <cell r="J172">
            <v>39254</v>
          </cell>
          <cell r="K172" t="str">
            <v>25-'07</v>
          </cell>
        </row>
        <row r="173">
          <cell r="I173">
            <v>1052</v>
          </cell>
          <cell r="J173">
            <v>39255</v>
          </cell>
          <cell r="K173" t="str">
            <v>25-'07</v>
          </cell>
        </row>
        <row r="174">
          <cell r="I174">
            <v>1053</v>
          </cell>
          <cell r="J174">
            <v>39256</v>
          </cell>
          <cell r="K174" t="str">
            <v>25-'07</v>
          </cell>
        </row>
        <row r="175">
          <cell r="I175">
            <v>1054</v>
          </cell>
          <cell r="J175">
            <v>39257</v>
          </cell>
          <cell r="K175" t="str">
            <v>26-'07</v>
          </cell>
        </row>
        <row r="176">
          <cell r="I176">
            <v>1055</v>
          </cell>
          <cell r="J176">
            <v>39258</v>
          </cell>
          <cell r="K176" t="str">
            <v>26-'07</v>
          </cell>
        </row>
        <row r="177">
          <cell r="I177">
            <v>1056</v>
          </cell>
          <cell r="J177">
            <v>39259</v>
          </cell>
          <cell r="K177" t="str">
            <v>26-'07</v>
          </cell>
        </row>
        <row r="178">
          <cell r="I178">
            <v>1057</v>
          </cell>
          <cell r="J178">
            <v>39260</v>
          </cell>
          <cell r="K178" t="str">
            <v>26-'07</v>
          </cell>
        </row>
        <row r="179">
          <cell r="I179">
            <v>1058</v>
          </cell>
          <cell r="J179">
            <v>39261</v>
          </cell>
          <cell r="K179" t="str">
            <v>26-'07</v>
          </cell>
        </row>
        <row r="180">
          <cell r="I180">
            <v>1059</v>
          </cell>
          <cell r="J180">
            <v>39262</v>
          </cell>
          <cell r="K180" t="str">
            <v>26-'07</v>
          </cell>
        </row>
        <row r="181">
          <cell r="I181">
            <v>1060</v>
          </cell>
          <cell r="J181">
            <v>39263</v>
          </cell>
          <cell r="K181" t="str">
            <v>26-'07</v>
          </cell>
        </row>
        <row r="182">
          <cell r="I182">
            <v>1061</v>
          </cell>
          <cell r="J182">
            <v>39264</v>
          </cell>
          <cell r="K182" t="str">
            <v>27-'07</v>
          </cell>
        </row>
        <row r="183">
          <cell r="I183">
            <v>1062</v>
          </cell>
          <cell r="J183">
            <v>39265</v>
          </cell>
          <cell r="K183" t="str">
            <v>27-'07</v>
          </cell>
        </row>
        <row r="184">
          <cell r="I184">
            <v>1063</v>
          </cell>
          <cell r="J184">
            <v>39266</v>
          </cell>
          <cell r="K184" t="str">
            <v>27-'07</v>
          </cell>
        </row>
        <row r="185">
          <cell r="I185">
            <v>1064</v>
          </cell>
          <cell r="J185">
            <v>39267</v>
          </cell>
          <cell r="K185" t="str">
            <v>27-'07</v>
          </cell>
        </row>
        <row r="186">
          <cell r="I186">
            <v>1065</v>
          </cell>
          <cell r="J186">
            <v>39268</v>
          </cell>
          <cell r="K186" t="str">
            <v>27-'07</v>
          </cell>
        </row>
        <row r="187">
          <cell r="I187">
            <v>1066</v>
          </cell>
          <cell r="J187">
            <v>39269</v>
          </cell>
          <cell r="K187" t="str">
            <v>27-'07</v>
          </cell>
        </row>
        <row r="188">
          <cell r="I188">
            <v>1067</v>
          </cell>
          <cell r="J188">
            <v>39270</v>
          </cell>
          <cell r="K188" t="str">
            <v>27-'07</v>
          </cell>
        </row>
        <row r="189">
          <cell r="I189">
            <v>1068</v>
          </cell>
          <cell r="J189">
            <v>39271</v>
          </cell>
          <cell r="K189" t="str">
            <v>28-'07</v>
          </cell>
        </row>
        <row r="190">
          <cell r="I190">
            <v>1069</v>
          </cell>
          <cell r="J190">
            <v>39272</v>
          </cell>
          <cell r="K190" t="str">
            <v>28-'07</v>
          </cell>
        </row>
        <row r="191">
          <cell r="I191">
            <v>1070</v>
          </cell>
          <cell r="J191">
            <v>39273</v>
          </cell>
          <cell r="K191" t="str">
            <v>28-'07</v>
          </cell>
        </row>
        <row r="192">
          <cell r="I192">
            <v>1071</v>
          </cell>
          <cell r="J192">
            <v>39274</v>
          </cell>
          <cell r="K192" t="str">
            <v>28-'07</v>
          </cell>
        </row>
        <row r="193">
          <cell r="I193">
            <v>1072</v>
          </cell>
          <cell r="J193">
            <v>39275</v>
          </cell>
          <cell r="K193" t="str">
            <v>28-'07</v>
          </cell>
        </row>
        <row r="194">
          <cell r="I194">
            <v>1073</v>
          </cell>
          <cell r="J194">
            <v>39276</v>
          </cell>
          <cell r="K194" t="str">
            <v>28-'07</v>
          </cell>
        </row>
        <row r="195">
          <cell r="I195">
            <v>1074</v>
          </cell>
          <cell r="J195">
            <v>39277</v>
          </cell>
          <cell r="K195" t="str">
            <v>28-'07</v>
          </cell>
        </row>
        <row r="196">
          <cell r="I196">
            <v>1075</v>
          </cell>
          <cell r="J196">
            <v>39278</v>
          </cell>
          <cell r="K196" t="str">
            <v>29-'07</v>
          </cell>
        </row>
        <row r="197">
          <cell r="I197">
            <v>1076</v>
          </cell>
          <cell r="J197">
            <v>39279</v>
          </cell>
          <cell r="K197" t="str">
            <v>29-'07</v>
          </cell>
        </row>
        <row r="198">
          <cell r="I198">
            <v>1077</v>
          </cell>
          <cell r="J198">
            <v>39280</v>
          </cell>
          <cell r="K198" t="str">
            <v>29-'07</v>
          </cell>
        </row>
        <row r="199">
          <cell r="I199">
            <v>1078</v>
          </cell>
          <cell r="J199">
            <v>39281</v>
          </cell>
          <cell r="K199" t="str">
            <v>29-'07</v>
          </cell>
        </row>
        <row r="200">
          <cell r="I200">
            <v>1079</v>
          </cell>
          <cell r="J200">
            <v>39282</v>
          </cell>
          <cell r="K200" t="str">
            <v>29-'07</v>
          </cell>
        </row>
        <row r="201">
          <cell r="I201">
            <v>1080</v>
          </cell>
          <cell r="J201">
            <v>39283</v>
          </cell>
          <cell r="K201" t="str">
            <v>29-'07</v>
          </cell>
        </row>
        <row r="202">
          <cell r="I202">
            <v>1081</v>
          </cell>
          <cell r="J202">
            <v>39284</v>
          </cell>
          <cell r="K202" t="str">
            <v>29-'07</v>
          </cell>
        </row>
        <row r="203">
          <cell r="I203">
            <v>1082</v>
          </cell>
          <cell r="J203">
            <v>39285</v>
          </cell>
          <cell r="K203" t="str">
            <v>30-'07</v>
          </cell>
        </row>
        <row r="204">
          <cell r="I204">
            <v>1083</v>
          </cell>
          <cell r="J204">
            <v>39286</v>
          </cell>
          <cell r="K204" t="str">
            <v>30-'07</v>
          </cell>
        </row>
        <row r="205">
          <cell r="I205">
            <v>1084</v>
          </cell>
          <cell r="J205">
            <v>39287</v>
          </cell>
          <cell r="K205" t="str">
            <v>30-'07</v>
          </cell>
        </row>
        <row r="206">
          <cell r="I206">
            <v>1085</v>
          </cell>
          <cell r="J206">
            <v>39288</v>
          </cell>
          <cell r="K206" t="str">
            <v>30-'07</v>
          </cell>
        </row>
        <row r="207">
          <cell r="I207">
            <v>1086</v>
          </cell>
          <cell r="J207">
            <v>39289</v>
          </cell>
          <cell r="K207" t="str">
            <v>30-'07</v>
          </cell>
        </row>
        <row r="208">
          <cell r="I208">
            <v>1087</v>
          </cell>
          <cell r="J208">
            <v>39290</v>
          </cell>
          <cell r="K208" t="str">
            <v>30-'07</v>
          </cell>
        </row>
        <row r="209">
          <cell r="I209">
            <v>1088</v>
          </cell>
          <cell r="J209">
            <v>39291</v>
          </cell>
          <cell r="K209" t="str">
            <v>30-'07</v>
          </cell>
        </row>
        <row r="210">
          <cell r="I210">
            <v>1089</v>
          </cell>
          <cell r="J210">
            <v>39292</v>
          </cell>
          <cell r="K210" t="str">
            <v>31-'07</v>
          </cell>
        </row>
        <row r="211">
          <cell r="I211">
            <v>1090</v>
          </cell>
          <cell r="J211">
            <v>39293</v>
          </cell>
          <cell r="K211" t="str">
            <v>31-'07</v>
          </cell>
        </row>
        <row r="212">
          <cell r="I212">
            <v>1091</v>
          </cell>
          <cell r="J212">
            <v>39294</v>
          </cell>
          <cell r="K212" t="str">
            <v>31-'07</v>
          </cell>
        </row>
        <row r="213">
          <cell r="I213">
            <v>1092</v>
          </cell>
          <cell r="J213">
            <v>39295</v>
          </cell>
          <cell r="K213" t="str">
            <v>31-'07</v>
          </cell>
        </row>
        <row r="214">
          <cell r="I214">
            <v>1093</v>
          </cell>
          <cell r="J214">
            <v>39296</v>
          </cell>
          <cell r="K214" t="str">
            <v>31-'07</v>
          </cell>
        </row>
        <row r="215">
          <cell r="I215">
            <v>1094</v>
          </cell>
          <cell r="J215">
            <v>39297</v>
          </cell>
          <cell r="K215" t="str">
            <v>31-'07</v>
          </cell>
        </row>
        <row r="216">
          <cell r="I216">
            <v>1095</v>
          </cell>
          <cell r="J216">
            <v>39298</v>
          </cell>
          <cell r="K216" t="str">
            <v>31-'07</v>
          </cell>
        </row>
        <row r="217">
          <cell r="I217">
            <v>1096</v>
          </cell>
          <cell r="J217">
            <v>39299</v>
          </cell>
          <cell r="K217" t="str">
            <v>32-'07</v>
          </cell>
        </row>
        <row r="218">
          <cell r="I218">
            <v>1097</v>
          </cell>
          <cell r="J218">
            <v>39300</v>
          </cell>
          <cell r="K218" t="str">
            <v>32-'07</v>
          </cell>
        </row>
        <row r="219">
          <cell r="I219">
            <v>1098</v>
          </cell>
          <cell r="J219">
            <v>39301</v>
          </cell>
          <cell r="K219" t="str">
            <v>32-'07</v>
          </cell>
        </row>
        <row r="220">
          <cell r="I220">
            <v>1099</v>
          </cell>
          <cell r="J220">
            <v>39302</v>
          </cell>
          <cell r="K220" t="str">
            <v>32-'07</v>
          </cell>
        </row>
        <row r="221">
          <cell r="I221">
            <v>1100</v>
          </cell>
          <cell r="J221">
            <v>39303</v>
          </cell>
          <cell r="K221" t="str">
            <v>32-'07</v>
          </cell>
        </row>
        <row r="222">
          <cell r="I222">
            <v>1101</v>
          </cell>
          <cell r="J222">
            <v>39304</v>
          </cell>
          <cell r="K222" t="str">
            <v>32-'07</v>
          </cell>
        </row>
        <row r="223">
          <cell r="I223">
            <v>1102</v>
          </cell>
          <cell r="J223">
            <v>39305</v>
          </cell>
          <cell r="K223" t="str">
            <v>32-'07</v>
          </cell>
        </row>
        <row r="224">
          <cell r="I224">
            <v>1103</v>
          </cell>
          <cell r="J224">
            <v>39306</v>
          </cell>
          <cell r="K224" t="str">
            <v>33-'07</v>
          </cell>
        </row>
        <row r="225">
          <cell r="I225">
            <v>1104</v>
          </cell>
          <cell r="J225">
            <v>39307</v>
          </cell>
          <cell r="K225" t="str">
            <v>33-'07</v>
          </cell>
        </row>
        <row r="226">
          <cell r="I226">
            <v>1105</v>
          </cell>
          <cell r="J226">
            <v>39308</v>
          </cell>
          <cell r="K226" t="str">
            <v>33-'07</v>
          </cell>
        </row>
        <row r="227">
          <cell r="I227">
            <v>1106</v>
          </cell>
          <cell r="J227">
            <v>39309</v>
          </cell>
          <cell r="K227" t="str">
            <v>33-'07</v>
          </cell>
        </row>
        <row r="228">
          <cell r="I228">
            <v>1107</v>
          </cell>
          <cell r="J228">
            <v>39310</v>
          </cell>
          <cell r="K228" t="str">
            <v>33-'07</v>
          </cell>
        </row>
        <row r="229">
          <cell r="I229">
            <v>1108</v>
          </cell>
          <cell r="J229">
            <v>39311</v>
          </cell>
          <cell r="K229" t="str">
            <v>33-'07</v>
          </cell>
        </row>
        <row r="230">
          <cell r="I230">
            <v>1109</v>
          </cell>
          <cell r="J230">
            <v>39312</v>
          </cell>
          <cell r="K230" t="str">
            <v>33-'07</v>
          </cell>
        </row>
        <row r="231">
          <cell r="I231">
            <v>1110</v>
          </cell>
          <cell r="J231">
            <v>39313</v>
          </cell>
          <cell r="K231" t="str">
            <v>34-'07</v>
          </cell>
        </row>
        <row r="232">
          <cell r="I232">
            <v>1111</v>
          </cell>
          <cell r="J232">
            <v>39314</v>
          </cell>
          <cell r="K232" t="str">
            <v>34-'07</v>
          </cell>
        </row>
        <row r="233">
          <cell r="I233">
            <v>1112</v>
          </cell>
          <cell r="J233">
            <v>39315</v>
          </cell>
          <cell r="K233" t="str">
            <v>34-'07</v>
          </cell>
        </row>
        <row r="234">
          <cell r="I234">
            <v>1113</v>
          </cell>
          <cell r="J234">
            <v>39316</v>
          </cell>
          <cell r="K234" t="str">
            <v>34-'07</v>
          </cell>
        </row>
        <row r="235">
          <cell r="I235">
            <v>1114</v>
          </cell>
          <cell r="J235">
            <v>39317</v>
          </cell>
          <cell r="K235" t="str">
            <v>34-'07</v>
          </cell>
        </row>
        <row r="236">
          <cell r="I236">
            <v>1115</v>
          </cell>
          <cell r="J236">
            <v>39318</v>
          </cell>
          <cell r="K236" t="str">
            <v>34-'07</v>
          </cell>
        </row>
        <row r="237">
          <cell r="I237">
            <v>1116</v>
          </cell>
          <cell r="J237">
            <v>39319</v>
          </cell>
          <cell r="K237" t="str">
            <v>34-'07</v>
          </cell>
        </row>
        <row r="238">
          <cell r="I238">
            <v>1117</v>
          </cell>
          <cell r="J238">
            <v>39320</v>
          </cell>
          <cell r="K238" t="str">
            <v>35-'07</v>
          </cell>
        </row>
        <row r="239">
          <cell r="I239">
            <v>1118</v>
          </cell>
          <cell r="J239">
            <v>39321</v>
          </cell>
          <cell r="K239" t="str">
            <v>35-'07</v>
          </cell>
        </row>
        <row r="240">
          <cell r="I240">
            <v>1119</v>
          </cell>
          <cell r="J240">
            <v>39322</v>
          </cell>
          <cell r="K240" t="str">
            <v>35-'07</v>
          </cell>
        </row>
        <row r="241">
          <cell r="I241">
            <v>1120</v>
          </cell>
          <cell r="J241">
            <v>39323</v>
          </cell>
          <cell r="K241" t="str">
            <v>35-'07</v>
          </cell>
        </row>
        <row r="242">
          <cell r="I242">
            <v>1121</v>
          </cell>
          <cell r="J242">
            <v>39324</v>
          </cell>
          <cell r="K242" t="str">
            <v>35-'07</v>
          </cell>
        </row>
        <row r="243">
          <cell r="I243">
            <v>1122</v>
          </cell>
          <cell r="J243">
            <v>39325</v>
          </cell>
          <cell r="K243" t="str">
            <v>35-'07</v>
          </cell>
        </row>
        <row r="244">
          <cell r="I244">
            <v>1123</v>
          </cell>
          <cell r="J244">
            <v>39326</v>
          </cell>
          <cell r="K244" t="str">
            <v>35-'07</v>
          </cell>
        </row>
        <row r="245">
          <cell r="I245">
            <v>1124</v>
          </cell>
          <cell r="J245">
            <v>39327</v>
          </cell>
          <cell r="K245" t="str">
            <v>36-'07</v>
          </cell>
        </row>
        <row r="246">
          <cell r="I246">
            <v>1125</v>
          </cell>
          <cell r="J246">
            <v>39328</v>
          </cell>
          <cell r="K246" t="str">
            <v>36-'07</v>
          </cell>
        </row>
        <row r="247">
          <cell r="I247">
            <v>1126</v>
          </cell>
          <cell r="J247">
            <v>39329</v>
          </cell>
          <cell r="K247" t="str">
            <v>36-'07</v>
          </cell>
        </row>
        <row r="248">
          <cell r="I248">
            <v>1127</v>
          </cell>
          <cell r="J248">
            <v>39330</v>
          </cell>
          <cell r="K248" t="str">
            <v>36-'07</v>
          </cell>
        </row>
        <row r="249">
          <cell r="I249">
            <v>1128</v>
          </cell>
          <cell r="J249">
            <v>39331</v>
          </cell>
          <cell r="K249" t="str">
            <v>36-'07</v>
          </cell>
        </row>
        <row r="250">
          <cell r="I250">
            <v>1129</v>
          </cell>
          <cell r="J250">
            <v>39332</v>
          </cell>
          <cell r="K250" t="str">
            <v>36-'07</v>
          </cell>
        </row>
        <row r="251">
          <cell r="I251">
            <v>1130</v>
          </cell>
          <cell r="J251">
            <v>39333</v>
          </cell>
          <cell r="K251" t="str">
            <v>36-'07</v>
          </cell>
        </row>
        <row r="252">
          <cell r="I252">
            <v>1131</v>
          </cell>
          <cell r="J252">
            <v>39334</v>
          </cell>
          <cell r="K252" t="str">
            <v>37-'07</v>
          </cell>
        </row>
        <row r="253">
          <cell r="I253">
            <v>1132</v>
          </cell>
          <cell r="J253">
            <v>39335</v>
          </cell>
          <cell r="K253" t="str">
            <v>37-'07</v>
          </cell>
        </row>
        <row r="254">
          <cell r="I254">
            <v>1133</v>
          </cell>
          <cell r="J254">
            <v>39336</v>
          </cell>
          <cell r="K254" t="str">
            <v>37-'07</v>
          </cell>
        </row>
        <row r="255">
          <cell r="I255">
            <v>1134</v>
          </cell>
          <cell r="J255">
            <v>39337</v>
          </cell>
          <cell r="K255" t="str">
            <v>37-'07</v>
          </cell>
        </row>
        <row r="256">
          <cell r="I256">
            <v>1135</v>
          </cell>
          <cell r="J256">
            <v>39338</v>
          </cell>
          <cell r="K256" t="str">
            <v>37-'07</v>
          </cell>
        </row>
        <row r="257">
          <cell r="I257">
            <v>1136</v>
          </cell>
          <cell r="J257">
            <v>39339</v>
          </cell>
          <cell r="K257" t="str">
            <v>37-'07</v>
          </cell>
        </row>
        <row r="258">
          <cell r="I258">
            <v>1137</v>
          </cell>
          <cell r="J258">
            <v>39340</v>
          </cell>
          <cell r="K258" t="str">
            <v>37-'07</v>
          </cell>
        </row>
        <row r="259">
          <cell r="I259">
            <v>1138</v>
          </cell>
          <cell r="J259">
            <v>39341</v>
          </cell>
          <cell r="K259" t="str">
            <v>38-'07</v>
          </cell>
        </row>
        <row r="260">
          <cell r="I260">
            <v>1139</v>
          </cell>
          <cell r="J260">
            <v>39342</v>
          </cell>
          <cell r="K260" t="str">
            <v>38-'07</v>
          </cell>
        </row>
        <row r="261">
          <cell r="I261">
            <v>1140</v>
          </cell>
          <cell r="J261">
            <v>39343</v>
          </cell>
          <cell r="K261" t="str">
            <v>38-'07</v>
          </cell>
        </row>
        <row r="262">
          <cell r="I262">
            <v>1141</v>
          </cell>
          <cell r="J262">
            <v>39344</v>
          </cell>
          <cell r="K262" t="str">
            <v>38-'07</v>
          </cell>
        </row>
        <row r="263">
          <cell r="I263">
            <v>1142</v>
          </cell>
          <cell r="J263">
            <v>39345</v>
          </cell>
          <cell r="K263" t="str">
            <v>38-'07</v>
          </cell>
        </row>
        <row r="264">
          <cell r="I264">
            <v>1143</v>
          </cell>
          <cell r="J264">
            <v>39346</v>
          </cell>
          <cell r="K264" t="str">
            <v>38-'07</v>
          </cell>
        </row>
        <row r="265">
          <cell r="I265">
            <v>1144</v>
          </cell>
          <cell r="J265">
            <v>39347</v>
          </cell>
          <cell r="K265" t="str">
            <v>38-'07</v>
          </cell>
        </row>
        <row r="266">
          <cell r="I266">
            <v>1145</v>
          </cell>
          <cell r="J266">
            <v>39348</v>
          </cell>
          <cell r="K266" t="str">
            <v>39-'07</v>
          </cell>
        </row>
        <row r="267">
          <cell r="I267">
            <v>1146</v>
          </cell>
          <cell r="J267">
            <v>39349</v>
          </cell>
          <cell r="K267" t="str">
            <v>39-'07</v>
          </cell>
        </row>
        <row r="268">
          <cell r="I268">
            <v>1147</v>
          </cell>
          <cell r="J268">
            <v>39350</v>
          </cell>
          <cell r="K268" t="str">
            <v>39-'07</v>
          </cell>
        </row>
        <row r="269">
          <cell r="I269">
            <v>1148</v>
          </cell>
          <cell r="J269">
            <v>39351</v>
          </cell>
          <cell r="K269" t="str">
            <v>39-'07</v>
          </cell>
        </row>
        <row r="270">
          <cell r="I270">
            <v>1149</v>
          </cell>
          <cell r="J270">
            <v>39352</v>
          </cell>
          <cell r="K270" t="str">
            <v>39-'07</v>
          </cell>
        </row>
        <row r="271">
          <cell r="I271">
            <v>1150</v>
          </cell>
          <cell r="J271">
            <v>39353</v>
          </cell>
          <cell r="K271" t="str">
            <v>39-'07</v>
          </cell>
        </row>
        <row r="272">
          <cell r="I272">
            <v>1151</v>
          </cell>
          <cell r="J272">
            <v>39354</v>
          </cell>
          <cell r="K272" t="str">
            <v>39-'07</v>
          </cell>
        </row>
        <row r="273">
          <cell r="I273">
            <v>1152</v>
          </cell>
          <cell r="J273">
            <v>39355</v>
          </cell>
          <cell r="K273" t="str">
            <v>40-'07</v>
          </cell>
        </row>
        <row r="274">
          <cell r="I274">
            <v>1153</v>
          </cell>
          <cell r="J274">
            <v>39356</v>
          </cell>
          <cell r="K274" t="str">
            <v>40-'07</v>
          </cell>
        </row>
        <row r="275">
          <cell r="I275">
            <v>1154</v>
          </cell>
          <cell r="J275">
            <v>39357</v>
          </cell>
          <cell r="K275" t="str">
            <v>40-'07</v>
          </cell>
        </row>
        <row r="276">
          <cell r="I276">
            <v>1155</v>
          </cell>
          <cell r="J276">
            <v>39358</v>
          </cell>
          <cell r="K276" t="str">
            <v>40-'07</v>
          </cell>
        </row>
        <row r="277">
          <cell r="I277">
            <v>1156</v>
          </cell>
          <cell r="J277">
            <v>39359</v>
          </cell>
          <cell r="K277" t="str">
            <v>40-'07</v>
          </cell>
        </row>
        <row r="278">
          <cell r="I278">
            <v>1157</v>
          </cell>
          <cell r="J278">
            <v>39360</v>
          </cell>
          <cell r="K278" t="str">
            <v>40-'07</v>
          </cell>
        </row>
        <row r="279">
          <cell r="I279">
            <v>1158</v>
          </cell>
          <cell r="J279">
            <v>39361</v>
          </cell>
          <cell r="K279" t="str">
            <v>40-'07</v>
          </cell>
        </row>
        <row r="280">
          <cell r="I280">
            <v>1159</v>
          </cell>
          <cell r="J280">
            <v>39362</v>
          </cell>
          <cell r="K280" t="str">
            <v>41-'07</v>
          </cell>
        </row>
        <row r="281">
          <cell r="I281">
            <v>1160</v>
          </cell>
          <cell r="J281">
            <v>39363</v>
          </cell>
          <cell r="K281" t="str">
            <v>41-'07</v>
          </cell>
        </row>
        <row r="282">
          <cell r="I282">
            <v>1161</v>
          </cell>
          <cell r="J282">
            <v>39364</v>
          </cell>
          <cell r="K282" t="str">
            <v>41-'07</v>
          </cell>
        </row>
        <row r="283">
          <cell r="I283">
            <v>1162</v>
          </cell>
          <cell r="J283">
            <v>39365</v>
          </cell>
          <cell r="K283" t="str">
            <v>41-'07</v>
          </cell>
        </row>
        <row r="284">
          <cell r="I284">
            <v>1163</v>
          </cell>
          <cell r="J284">
            <v>39366</v>
          </cell>
          <cell r="K284" t="str">
            <v>41-'07</v>
          </cell>
        </row>
        <row r="285">
          <cell r="I285">
            <v>1164</v>
          </cell>
          <cell r="J285">
            <v>39367</v>
          </cell>
          <cell r="K285" t="str">
            <v>41-'07</v>
          </cell>
        </row>
        <row r="286">
          <cell r="I286">
            <v>1165</v>
          </cell>
          <cell r="J286">
            <v>39368</v>
          </cell>
          <cell r="K286" t="str">
            <v>41-'07</v>
          </cell>
        </row>
        <row r="287">
          <cell r="I287">
            <v>1166</v>
          </cell>
          <cell r="J287">
            <v>39369</v>
          </cell>
          <cell r="K287" t="str">
            <v>42-'07</v>
          </cell>
        </row>
        <row r="288">
          <cell r="I288">
            <v>1167</v>
          </cell>
          <cell r="J288">
            <v>39370</v>
          </cell>
          <cell r="K288" t="str">
            <v>42-'07</v>
          </cell>
        </row>
        <row r="289">
          <cell r="I289">
            <v>1168</v>
          </cell>
          <cell r="J289">
            <v>39371</v>
          </cell>
          <cell r="K289" t="str">
            <v>42-'07</v>
          </cell>
        </row>
        <row r="290">
          <cell r="I290">
            <v>1169</v>
          </cell>
          <cell r="J290">
            <v>39372</v>
          </cell>
          <cell r="K290" t="str">
            <v>42-'07</v>
          </cell>
        </row>
        <row r="291">
          <cell r="I291">
            <v>1170</v>
          </cell>
          <cell r="J291">
            <v>39373</v>
          </cell>
          <cell r="K291" t="str">
            <v>42-'07</v>
          </cell>
        </row>
        <row r="292">
          <cell r="I292">
            <v>1171</v>
          </cell>
          <cell r="J292">
            <v>39374</v>
          </cell>
          <cell r="K292" t="str">
            <v>42-'07</v>
          </cell>
        </row>
        <row r="293">
          <cell r="I293">
            <v>1172</v>
          </cell>
          <cell r="J293">
            <v>39375</v>
          </cell>
          <cell r="K293" t="str">
            <v>42-'07</v>
          </cell>
        </row>
        <row r="294">
          <cell r="I294">
            <v>1173</v>
          </cell>
          <cell r="J294">
            <v>39376</v>
          </cell>
          <cell r="K294" t="str">
            <v>43-'07</v>
          </cell>
        </row>
        <row r="295">
          <cell r="I295">
            <v>1174</v>
          </cell>
          <cell r="J295">
            <v>39377</v>
          </cell>
          <cell r="K295" t="str">
            <v>43-'07</v>
          </cell>
        </row>
        <row r="296">
          <cell r="I296">
            <v>1175</v>
          </cell>
          <cell r="J296">
            <v>39378</v>
          </cell>
          <cell r="K296" t="str">
            <v>43-'07</v>
          </cell>
        </row>
        <row r="297">
          <cell r="I297">
            <v>1176</v>
          </cell>
          <cell r="J297">
            <v>39379</v>
          </cell>
          <cell r="K297" t="str">
            <v>43-'07</v>
          </cell>
        </row>
        <row r="298">
          <cell r="I298">
            <v>1177</v>
          </cell>
          <cell r="J298">
            <v>39380</v>
          </cell>
          <cell r="K298" t="str">
            <v>43-'07</v>
          </cell>
        </row>
        <row r="299">
          <cell r="I299">
            <v>1178</v>
          </cell>
          <cell r="J299">
            <v>39381</v>
          </cell>
          <cell r="K299" t="str">
            <v>43-'07</v>
          </cell>
        </row>
        <row r="300">
          <cell r="I300">
            <v>1179</v>
          </cell>
          <cell r="J300">
            <v>39382</v>
          </cell>
          <cell r="K300" t="str">
            <v>43-'07</v>
          </cell>
        </row>
        <row r="301">
          <cell r="I301">
            <v>1180</v>
          </cell>
          <cell r="J301">
            <v>39383</v>
          </cell>
          <cell r="K301" t="str">
            <v>44-'07</v>
          </cell>
        </row>
        <row r="302">
          <cell r="I302">
            <v>1181</v>
          </cell>
          <cell r="J302">
            <v>39384</v>
          </cell>
          <cell r="K302" t="str">
            <v>44-'07</v>
          </cell>
        </row>
        <row r="303">
          <cell r="I303">
            <v>1182</v>
          </cell>
          <cell r="J303">
            <v>39385</v>
          </cell>
          <cell r="K303" t="str">
            <v>44-'07</v>
          </cell>
        </row>
        <row r="304">
          <cell r="I304">
            <v>1183</v>
          </cell>
          <cell r="J304">
            <v>39386</v>
          </cell>
          <cell r="K304" t="str">
            <v>44-'07</v>
          </cell>
        </row>
        <row r="305">
          <cell r="I305">
            <v>1184</v>
          </cell>
          <cell r="J305">
            <v>39387</v>
          </cell>
          <cell r="K305" t="str">
            <v>44-'07</v>
          </cell>
        </row>
        <row r="306">
          <cell r="I306">
            <v>1185</v>
          </cell>
          <cell r="J306">
            <v>39388</v>
          </cell>
          <cell r="K306" t="str">
            <v>44-'07</v>
          </cell>
        </row>
        <row r="307">
          <cell r="I307">
            <v>1186</v>
          </cell>
          <cell r="J307">
            <v>39389</v>
          </cell>
          <cell r="K307" t="str">
            <v>44-'07</v>
          </cell>
        </row>
        <row r="308">
          <cell r="I308">
            <v>1187</v>
          </cell>
          <cell r="J308">
            <v>39390</v>
          </cell>
          <cell r="K308" t="str">
            <v>45-'07</v>
          </cell>
        </row>
        <row r="309">
          <cell r="I309">
            <v>1188</v>
          </cell>
          <cell r="J309">
            <v>39391</v>
          </cell>
          <cell r="K309" t="str">
            <v>45-'07</v>
          </cell>
        </row>
        <row r="310">
          <cell r="I310">
            <v>1189</v>
          </cell>
          <cell r="J310">
            <v>39392</v>
          </cell>
          <cell r="K310" t="str">
            <v>45-'07</v>
          </cell>
        </row>
        <row r="311">
          <cell r="I311">
            <v>1190</v>
          </cell>
          <cell r="J311">
            <v>39393</v>
          </cell>
          <cell r="K311" t="str">
            <v>45-'07</v>
          </cell>
        </row>
        <row r="312">
          <cell r="I312">
            <v>1191</v>
          </cell>
          <cell r="J312">
            <v>39394</v>
          </cell>
          <cell r="K312" t="str">
            <v>45-'07</v>
          </cell>
        </row>
        <row r="313">
          <cell r="I313">
            <v>1192</v>
          </cell>
          <cell r="J313">
            <v>39395</v>
          </cell>
          <cell r="K313" t="str">
            <v>45-'07</v>
          </cell>
        </row>
        <row r="314">
          <cell r="I314">
            <v>1193</v>
          </cell>
          <cell r="J314">
            <v>39396</v>
          </cell>
          <cell r="K314" t="str">
            <v>45-'07</v>
          </cell>
        </row>
        <row r="315">
          <cell r="I315">
            <v>1194</v>
          </cell>
          <cell r="J315">
            <v>39397</v>
          </cell>
          <cell r="K315" t="str">
            <v>46-'07</v>
          </cell>
        </row>
        <row r="316">
          <cell r="I316">
            <v>1195</v>
          </cell>
          <cell r="J316">
            <v>39398</v>
          </cell>
          <cell r="K316" t="str">
            <v>46-'07</v>
          </cell>
        </row>
        <row r="317">
          <cell r="I317">
            <v>1196</v>
          </cell>
          <cell r="J317">
            <v>39399</v>
          </cell>
          <cell r="K317" t="str">
            <v>46-'07</v>
          </cell>
        </row>
        <row r="318">
          <cell r="I318">
            <v>1197</v>
          </cell>
          <cell r="J318">
            <v>39400</v>
          </cell>
          <cell r="K318" t="str">
            <v>46-'07</v>
          </cell>
        </row>
        <row r="319">
          <cell r="I319">
            <v>1198</v>
          </cell>
          <cell r="J319">
            <v>39401</v>
          </cell>
          <cell r="K319" t="str">
            <v>46-'07</v>
          </cell>
        </row>
        <row r="320">
          <cell r="I320">
            <v>1199</v>
          </cell>
          <cell r="J320">
            <v>39402</v>
          </cell>
          <cell r="K320" t="str">
            <v>46-'07</v>
          </cell>
        </row>
        <row r="321">
          <cell r="I321">
            <v>1200</v>
          </cell>
          <cell r="J321">
            <v>39403</v>
          </cell>
          <cell r="K321" t="str">
            <v>46-'07</v>
          </cell>
        </row>
        <row r="322">
          <cell r="I322">
            <v>1201</v>
          </cell>
          <cell r="J322">
            <v>39404</v>
          </cell>
          <cell r="K322" t="str">
            <v>47-'07</v>
          </cell>
        </row>
        <row r="323">
          <cell r="I323">
            <v>1202</v>
          </cell>
          <cell r="J323">
            <v>39405</v>
          </cell>
          <cell r="K323" t="str">
            <v>47-'07</v>
          </cell>
        </row>
        <row r="324">
          <cell r="I324">
            <v>1203</v>
          </cell>
          <cell r="J324">
            <v>39406</v>
          </cell>
          <cell r="K324" t="str">
            <v>47-'07</v>
          </cell>
        </row>
        <row r="325">
          <cell r="I325">
            <v>1204</v>
          </cell>
          <cell r="J325">
            <v>39407</v>
          </cell>
          <cell r="K325" t="str">
            <v>47-'07</v>
          </cell>
        </row>
        <row r="326">
          <cell r="I326">
            <v>1205</v>
          </cell>
          <cell r="J326">
            <v>39408</v>
          </cell>
          <cell r="K326" t="str">
            <v>47-'07</v>
          </cell>
        </row>
        <row r="327">
          <cell r="I327">
            <v>1206</v>
          </cell>
          <cell r="J327">
            <v>39409</v>
          </cell>
          <cell r="K327" t="str">
            <v>47-'07</v>
          </cell>
        </row>
        <row r="328">
          <cell r="I328">
            <v>1207</v>
          </cell>
          <cell r="J328">
            <v>39410</v>
          </cell>
          <cell r="K328" t="str">
            <v>47-'07</v>
          </cell>
        </row>
        <row r="329">
          <cell r="I329">
            <v>1208</v>
          </cell>
          <cell r="J329">
            <v>39411</v>
          </cell>
          <cell r="K329" t="str">
            <v>48-'07</v>
          </cell>
        </row>
        <row r="330">
          <cell r="I330">
            <v>1209</v>
          </cell>
          <cell r="J330">
            <v>39412</v>
          </cell>
          <cell r="K330" t="str">
            <v>48-'07</v>
          </cell>
        </row>
        <row r="331">
          <cell r="I331">
            <v>1210</v>
          </cell>
          <cell r="J331">
            <v>39413</v>
          </cell>
          <cell r="K331" t="str">
            <v>48-'07</v>
          </cell>
        </row>
        <row r="332">
          <cell r="I332">
            <v>1211</v>
          </cell>
          <cell r="J332">
            <v>39414</v>
          </cell>
          <cell r="K332" t="str">
            <v>48-'07</v>
          </cell>
        </row>
        <row r="333">
          <cell r="I333">
            <v>1212</v>
          </cell>
          <cell r="J333">
            <v>39415</v>
          </cell>
          <cell r="K333" t="str">
            <v>48-'07</v>
          </cell>
        </row>
        <row r="334">
          <cell r="I334">
            <v>1213</v>
          </cell>
          <cell r="J334">
            <v>39416</v>
          </cell>
          <cell r="K334" t="str">
            <v>48-'07</v>
          </cell>
        </row>
        <row r="335">
          <cell r="I335">
            <v>1214</v>
          </cell>
          <cell r="J335">
            <v>39417</v>
          </cell>
          <cell r="K335" t="str">
            <v>48-'07</v>
          </cell>
        </row>
        <row r="336">
          <cell r="I336">
            <v>1215</v>
          </cell>
          <cell r="J336">
            <v>39418</v>
          </cell>
          <cell r="K336" t="str">
            <v>49-'07</v>
          </cell>
        </row>
        <row r="337">
          <cell r="I337">
            <v>1216</v>
          </cell>
          <cell r="J337">
            <v>39419</v>
          </cell>
          <cell r="K337" t="str">
            <v>49-'07</v>
          </cell>
        </row>
        <row r="338">
          <cell r="I338">
            <v>1217</v>
          </cell>
          <cell r="J338">
            <v>39420</v>
          </cell>
          <cell r="K338" t="str">
            <v>49-'07</v>
          </cell>
        </row>
        <row r="339">
          <cell r="I339">
            <v>1218</v>
          </cell>
          <cell r="J339">
            <v>39421</v>
          </cell>
          <cell r="K339" t="str">
            <v>49-'07</v>
          </cell>
        </row>
        <row r="340">
          <cell r="I340">
            <v>1219</v>
          </cell>
          <cell r="J340">
            <v>39422</v>
          </cell>
          <cell r="K340" t="str">
            <v>49-'07</v>
          </cell>
        </row>
        <row r="341">
          <cell r="I341">
            <v>1220</v>
          </cell>
          <cell r="J341">
            <v>39423</v>
          </cell>
          <cell r="K341" t="str">
            <v>49-'07</v>
          </cell>
        </row>
        <row r="342">
          <cell r="I342">
            <v>1221</v>
          </cell>
          <cell r="J342">
            <v>39424</v>
          </cell>
          <cell r="K342" t="str">
            <v>49-'07</v>
          </cell>
        </row>
        <row r="343">
          <cell r="I343">
            <v>1222</v>
          </cell>
          <cell r="J343">
            <v>39425</v>
          </cell>
          <cell r="K343" t="str">
            <v>50-'07</v>
          </cell>
        </row>
        <row r="344">
          <cell r="I344">
            <v>1223</v>
          </cell>
          <cell r="J344">
            <v>39426</v>
          </cell>
          <cell r="K344" t="str">
            <v>50-'07</v>
          </cell>
        </row>
        <row r="345">
          <cell r="I345">
            <v>1224</v>
          </cell>
          <cell r="J345">
            <v>39427</v>
          </cell>
          <cell r="K345" t="str">
            <v>50-'07</v>
          </cell>
        </row>
        <row r="346">
          <cell r="I346">
            <v>1225</v>
          </cell>
          <cell r="J346">
            <v>39428</v>
          </cell>
          <cell r="K346" t="str">
            <v>50-'07</v>
          </cell>
        </row>
        <row r="347">
          <cell r="I347">
            <v>1226</v>
          </cell>
          <cell r="J347">
            <v>39429</v>
          </cell>
          <cell r="K347" t="str">
            <v>50-'07</v>
          </cell>
        </row>
        <row r="348">
          <cell r="I348">
            <v>1227</v>
          </cell>
          <cell r="J348">
            <v>39430</v>
          </cell>
          <cell r="K348" t="str">
            <v>50-'07</v>
          </cell>
        </row>
        <row r="349">
          <cell r="I349">
            <v>1228</v>
          </cell>
          <cell r="J349">
            <v>39431</v>
          </cell>
          <cell r="K349" t="str">
            <v>50-'07</v>
          </cell>
        </row>
        <row r="350">
          <cell r="I350">
            <v>1229</v>
          </cell>
          <cell r="J350">
            <v>39432</v>
          </cell>
          <cell r="K350" t="str">
            <v>51-'07</v>
          </cell>
        </row>
        <row r="351">
          <cell r="I351">
            <v>1230</v>
          </cell>
          <cell r="J351">
            <v>39433</v>
          </cell>
          <cell r="K351" t="str">
            <v>51-'07</v>
          </cell>
        </row>
        <row r="352">
          <cell r="I352">
            <v>1231</v>
          </cell>
          <cell r="J352">
            <v>39434</v>
          </cell>
          <cell r="K352" t="str">
            <v>51-'07</v>
          </cell>
        </row>
        <row r="353">
          <cell r="I353">
            <v>1232</v>
          </cell>
          <cell r="J353">
            <v>39435</v>
          </cell>
          <cell r="K353" t="str">
            <v>51-'07</v>
          </cell>
        </row>
        <row r="354">
          <cell r="I354">
            <v>1233</v>
          </cell>
          <cell r="J354">
            <v>39436</v>
          </cell>
          <cell r="K354" t="str">
            <v>51-'07</v>
          </cell>
        </row>
        <row r="355">
          <cell r="I355">
            <v>1234</v>
          </cell>
          <cell r="J355">
            <v>39437</v>
          </cell>
          <cell r="K355" t="str">
            <v>51-'07</v>
          </cell>
        </row>
        <row r="356">
          <cell r="I356">
            <v>1235</v>
          </cell>
          <cell r="J356">
            <v>39438</v>
          </cell>
          <cell r="K356" t="str">
            <v>51-'07</v>
          </cell>
        </row>
        <row r="357">
          <cell r="I357">
            <v>1236</v>
          </cell>
          <cell r="J357">
            <v>39439</v>
          </cell>
          <cell r="K357" t="str">
            <v>52-'07</v>
          </cell>
        </row>
        <row r="358">
          <cell r="I358">
            <v>1237</v>
          </cell>
          <cell r="J358">
            <v>39440</v>
          </cell>
          <cell r="K358" t="str">
            <v>52-'07</v>
          </cell>
        </row>
        <row r="359">
          <cell r="I359">
            <v>1238</v>
          </cell>
          <cell r="J359">
            <v>39441</v>
          </cell>
          <cell r="K359" t="str">
            <v>52-'07</v>
          </cell>
        </row>
        <row r="360">
          <cell r="I360">
            <v>1239</v>
          </cell>
          <cell r="J360">
            <v>39442</v>
          </cell>
          <cell r="K360" t="str">
            <v>52-'07</v>
          </cell>
        </row>
        <row r="361">
          <cell r="I361">
            <v>1240</v>
          </cell>
          <cell r="J361">
            <v>39443</v>
          </cell>
          <cell r="K361" t="str">
            <v>52-'07</v>
          </cell>
        </row>
        <row r="362">
          <cell r="I362">
            <v>1241</v>
          </cell>
          <cell r="J362">
            <v>39444</v>
          </cell>
          <cell r="K362" t="str">
            <v>52-'07</v>
          </cell>
        </row>
        <row r="363">
          <cell r="I363">
            <v>1242</v>
          </cell>
          <cell r="J363">
            <v>39445</v>
          </cell>
          <cell r="K363" t="str">
            <v>52-'07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et weight"/>
    </sheetNames>
    <sheetDataSet>
      <sheetData sheetId="0">
        <row r="57">
          <cell r="D57">
            <v>3.865828466515986E-3</v>
          </cell>
          <cell r="E57">
            <v>150</v>
          </cell>
          <cell r="G57">
            <v>500</v>
          </cell>
        </row>
        <row r="58">
          <cell r="D58">
            <v>5.4422505696160672E-4</v>
          </cell>
          <cell r="E58">
            <v>151</v>
          </cell>
          <cell r="G58">
            <v>500</v>
          </cell>
        </row>
        <row r="59">
          <cell r="D59">
            <v>6.1605429843961026E-4</v>
          </cell>
          <cell r="E59">
            <v>152</v>
          </cell>
          <cell r="G59">
            <v>500</v>
          </cell>
        </row>
        <row r="60">
          <cell r="D60">
            <v>6.9666702303845861E-4</v>
          </cell>
          <cell r="E60">
            <v>153</v>
          </cell>
          <cell r="G60">
            <v>500</v>
          </cell>
        </row>
        <row r="61">
          <cell r="D61">
            <v>7.8704092870353522E-4</v>
          </cell>
          <cell r="E61">
            <v>154</v>
          </cell>
          <cell r="G61">
            <v>500</v>
          </cell>
        </row>
        <row r="62">
          <cell r="D62">
            <v>8.8824993533902891E-4</v>
          </cell>
          <cell r="E62">
            <v>155</v>
          </cell>
          <cell r="G62">
            <v>500</v>
          </cell>
        </row>
        <row r="63">
          <cell r="D63">
            <v>1.0014720985133062E-3</v>
          </cell>
          <cell r="E63">
            <v>156</v>
          </cell>
          <cell r="G63">
            <v>500</v>
          </cell>
        </row>
        <row r="64">
          <cell r="D64">
            <v>1.1279979918583801E-3</v>
          </cell>
          <cell r="E64">
            <v>157</v>
          </cell>
          <cell r="G64">
            <v>500</v>
          </cell>
        </row>
        <row r="65">
          <cell r="D65">
            <v>1.2692395650104212E-3</v>
          </cell>
          <cell r="E65">
            <v>158</v>
          </cell>
          <cell r="G65">
            <v>500</v>
          </cell>
        </row>
        <row r="66">
          <cell r="D66">
            <v>1.4267394812839964E-3</v>
          </cell>
          <cell r="E66">
            <v>159</v>
          </cell>
          <cell r="G66">
            <v>500</v>
          </cell>
        </row>
        <row r="67">
          <cell r="D67">
            <v>1.6021809362414207E-3</v>
          </cell>
          <cell r="E67">
            <v>160</v>
          </cell>
          <cell r="G67">
            <v>500</v>
          </cell>
        </row>
        <row r="68">
          <cell r="D68">
            <v>1.7973979548963413E-3</v>
          </cell>
          <cell r="E68">
            <v>161</v>
          </cell>
          <cell r="G68">
            <v>500</v>
          </cell>
        </row>
        <row r="69">
          <cell r="D69">
            <v>2.0143861614600415E-3</v>
          </cell>
          <cell r="E69">
            <v>162</v>
          </cell>
          <cell r="G69">
            <v>500</v>
          </cell>
        </row>
        <row r="70">
          <cell r="D70">
            <v>2.2553140112828969E-3</v>
          </cell>
          <cell r="E70">
            <v>163</v>
          </cell>
          <cell r="G70">
            <v>500</v>
          </cell>
        </row>
        <row r="71">
          <cell r="D71">
            <v>2.5225344699553896E-3</v>
          </cell>
          <cell r="E71">
            <v>164</v>
          </cell>
          <cell r="G71">
            <v>500</v>
          </cell>
        </row>
        <row r="72">
          <cell r="D72">
            <v>2.8185971193947596E-3</v>
          </cell>
          <cell r="E72">
            <v>165</v>
          </cell>
          <cell r="G72">
            <v>500</v>
          </cell>
        </row>
        <row r="73">
          <cell r="D73">
            <v>3.1462606651668197E-3</v>
          </cell>
          <cell r="E73">
            <v>166</v>
          </cell>
          <cell r="G73">
            <v>500</v>
          </cell>
        </row>
        <row r="74">
          <cell r="D74">
            <v>3.5085058132554455E-3</v>
          </cell>
          <cell r="E74">
            <v>167</v>
          </cell>
          <cell r="G74">
            <v>500</v>
          </cell>
        </row>
        <row r="75">
          <cell r="D75">
            <v>3.9085484780156075E-3</v>
          </cell>
          <cell r="E75">
            <v>168</v>
          </cell>
          <cell r="G75">
            <v>500</v>
          </cell>
        </row>
        <row r="76">
          <cell r="D76">
            <v>4.3498532761339541E-3</v>
          </cell>
          <cell r="E76">
            <v>169</v>
          </cell>
          <cell r="G76">
            <v>500</v>
          </cell>
        </row>
        <row r="77">
          <cell r="D77">
            <v>4.8361472540809185E-3</v>
          </cell>
          <cell r="E77">
            <v>170</v>
          </cell>
          <cell r="G77">
            <v>500</v>
          </cell>
        </row>
        <row r="78">
          <cell r="D78">
            <v>5.3714337888054837E-3</v>
          </cell>
          <cell r="E78">
            <v>171</v>
          </cell>
          <cell r="G78">
            <v>500</v>
          </cell>
        </row>
        <row r="79">
          <cell r="D79">
            <v>5.9600065933093447E-3</v>
          </cell>
          <cell r="E79">
            <v>172</v>
          </cell>
          <cell r="G79">
            <v>500</v>
          </cell>
        </row>
        <row r="80">
          <cell r="D80">
            <v>6.6064637502905726E-3</v>
          </cell>
          <cell r="E80">
            <v>173</v>
          </cell>
          <cell r="G80">
            <v>500</v>
          </cell>
        </row>
        <row r="81">
          <cell r="D81">
            <v>7.315721688301146E-3</v>
          </cell>
          <cell r="E81">
            <v>174</v>
          </cell>
          <cell r="G81">
            <v>500</v>
          </cell>
        </row>
        <row r="82">
          <cell r="D82">
            <v>8.0930290058666421E-3</v>
          </cell>
          <cell r="E82">
            <v>175</v>
          </cell>
          <cell r="G82">
            <v>500</v>
          </cell>
        </row>
        <row r="83">
          <cell r="D83">
            <v>8.9439800398354984E-3</v>
          </cell>
          <cell r="E83">
            <v>176</v>
          </cell>
          <cell r="G83">
            <v>500</v>
          </cell>
        </row>
        <row r="84">
          <cell r="D84">
            <v>9.8745280649283895E-3</v>
          </cell>
          <cell r="E84">
            <v>177</v>
          </cell>
          <cell r="G84">
            <v>500</v>
          </cell>
        </row>
        <row r="85">
          <cell r="D85">
            <v>1.0890998002088891E-2</v>
          </cell>
          <cell r="E85">
            <v>178</v>
          </cell>
          <cell r="G85">
            <v>499</v>
          </cell>
        </row>
        <row r="86">
          <cell r="D86">
            <v>1.2000098503939195E-2</v>
          </cell>
          <cell r="E86">
            <v>179</v>
          </cell>
          <cell r="G86">
            <v>499</v>
          </cell>
        </row>
        <row r="87">
          <cell r="D87">
            <v>1.3208933276439303E-2</v>
          </cell>
          <cell r="E87">
            <v>180</v>
          </cell>
          <cell r="G87">
            <v>499</v>
          </cell>
        </row>
        <row r="88">
          <cell r="D88">
            <v>1.4525011486901619E-2</v>
          </cell>
          <cell r="E88">
            <v>181</v>
          </cell>
          <cell r="G88">
            <v>499</v>
          </cell>
        </row>
        <row r="89">
          <cell r="D89">
            <v>1.5956257099865985E-2</v>
          </cell>
          <cell r="E89">
            <v>182</v>
          </cell>
          <cell r="G89">
            <v>499</v>
          </cell>
        </row>
        <row r="90">
          <cell r="D90">
            <v>1.7511016974184234E-2</v>
          </cell>
          <cell r="E90">
            <v>183</v>
          </cell>
          <cell r="G90">
            <v>499</v>
          </cell>
        </row>
        <row r="91">
          <cell r="D91">
            <v>1.919806754705905E-2</v>
          </cell>
          <cell r="E91">
            <v>184</v>
          </cell>
          <cell r="G91">
            <v>499</v>
          </cell>
        </row>
        <row r="92">
          <cell r="D92">
            <v>2.1026619923864315E-2</v>
          </cell>
          <cell r="E92">
            <v>185</v>
          </cell>
          <cell r="G92">
            <v>499</v>
          </cell>
        </row>
        <row r="93">
          <cell r="D93">
            <v>2.3006323186546385E-2</v>
          </cell>
          <cell r="E93">
            <v>186</v>
          </cell>
          <cell r="G93">
            <v>499</v>
          </cell>
        </row>
        <row r="94">
          <cell r="D94">
            <v>2.5147265728292251E-2</v>
          </cell>
          <cell r="E94">
            <v>187</v>
          </cell>
          <cell r="G94">
            <v>499</v>
          </cell>
        </row>
        <row r="95">
          <cell r="D95">
            <v>2.7459974418205448E-2</v>
          </cell>
          <cell r="E95">
            <v>188</v>
          </cell>
          <cell r="G95">
            <v>499</v>
          </cell>
        </row>
        <row r="96">
          <cell r="D96">
            <v>2.995541139702608E-2</v>
          </cell>
          <cell r="E96">
            <v>189</v>
          </cell>
          <cell r="G96">
            <v>498</v>
          </cell>
        </row>
        <row r="97">
          <cell r="D97">
            <v>3.2644968303626724E-2</v>
          </cell>
          <cell r="E97">
            <v>190</v>
          </cell>
          <cell r="G97">
            <v>498</v>
          </cell>
        </row>
        <row r="98">
          <cell r="D98">
            <v>3.5540457732305145E-2</v>
          </cell>
          <cell r="E98">
            <v>191</v>
          </cell>
          <cell r="G98">
            <v>498</v>
          </cell>
        </row>
        <row r="99">
          <cell r="D99">
            <v>3.8654101722817441E-2</v>
          </cell>
          <cell r="E99">
            <v>192</v>
          </cell>
          <cell r="G99">
            <v>498</v>
          </cell>
        </row>
        <row r="100">
          <cell r="D100">
            <v>4.1998517088892746E-2</v>
          </cell>
          <cell r="E100">
            <v>193</v>
          </cell>
          <cell r="G100">
            <v>498</v>
          </cell>
        </row>
        <row r="101">
          <cell r="D101">
            <v>4.5586697396745798E-2</v>
          </cell>
          <cell r="E101">
            <v>194</v>
          </cell>
          <cell r="G101">
            <v>497</v>
          </cell>
        </row>
        <row r="102">
          <cell r="D102">
            <v>4.9431991412845697E-2</v>
          </cell>
          <cell r="E102">
            <v>195</v>
          </cell>
          <cell r="G102">
            <v>497</v>
          </cell>
        </row>
        <row r="103">
          <cell r="D103">
            <v>5.3548077850332138E-2</v>
          </cell>
          <cell r="E103">
            <v>196</v>
          </cell>
          <cell r="G103">
            <v>497</v>
          </cell>
        </row>
        <row r="104">
          <cell r="D104">
            <v>5.794893625564821E-2</v>
          </cell>
          <cell r="E104">
            <v>197</v>
          </cell>
          <cell r="G104">
            <v>497</v>
          </cell>
        </row>
        <row r="105">
          <cell r="D105">
            <v>6.264881389174172E-2</v>
          </cell>
          <cell r="E105">
            <v>198</v>
          </cell>
          <cell r="G105">
            <v>496</v>
          </cell>
        </row>
        <row r="106">
          <cell r="D106">
            <v>6.7662188491207031E-2</v>
          </cell>
          <cell r="E106">
            <v>199</v>
          </cell>
          <cell r="G106">
            <v>496</v>
          </cell>
        </row>
        <row r="107">
          <cell r="D107">
            <v>7.3003726772346081E-2</v>
          </cell>
          <cell r="E107">
            <v>200</v>
          </cell>
          <cell r="G107">
            <v>496</v>
          </cell>
        </row>
        <row r="108">
          <cell r="D108">
            <v>7.8688238633260396E-2</v>
          </cell>
          <cell r="E108">
            <v>201</v>
          </cell>
          <cell r="G108">
            <v>495</v>
          </cell>
        </row>
        <row r="109">
          <cell r="D109">
            <v>8.4730626963514133E-2</v>
          </cell>
          <cell r="E109">
            <v>202</v>
          </cell>
          <cell r="G109">
            <v>495</v>
          </cell>
        </row>
        <row r="110">
          <cell r="D110">
            <v>9.1145833040135252E-2</v>
          </cell>
          <cell r="E110">
            <v>203</v>
          </cell>
          <cell r="G110">
            <v>494</v>
          </cell>
        </row>
        <row r="111">
          <cell r="D111">
            <v>9.7948777503982343E-2</v>
          </cell>
          <cell r="E111">
            <v>204</v>
          </cell>
          <cell r="G111">
            <v>494</v>
          </cell>
        </row>
        <row r="112">
          <cell r="D112">
            <v>0.10515429694441664</v>
          </cell>
          <cell r="E112">
            <v>205</v>
          </cell>
          <cell r="G112">
            <v>493</v>
          </cell>
        </row>
        <row r="113">
          <cell r="D113">
            <v>0.11277707615413735</v>
          </cell>
          <cell r="E113">
            <v>206</v>
          </cell>
          <cell r="G113">
            <v>493</v>
          </cell>
        </row>
        <row r="114">
          <cell r="D114">
            <v>0.1208315761520076</v>
          </cell>
          <cell r="E114">
            <v>207</v>
          </cell>
          <cell r="G114">
            <v>492</v>
          </cell>
        </row>
        <row r="115">
          <cell r="D115">
            <v>0.12933195810981535</v>
          </cell>
          <cell r="E115">
            <v>208</v>
          </cell>
          <cell r="G115">
            <v>491</v>
          </cell>
        </row>
        <row r="116">
          <cell r="D116">
            <v>0.13829200335818484</v>
          </cell>
          <cell r="E116">
            <v>209</v>
          </cell>
          <cell r="G116">
            <v>491</v>
          </cell>
        </row>
        <row r="117">
          <cell r="D117">
            <v>0.14772502968815571</v>
          </cell>
          <cell r="E117">
            <v>210</v>
          </cell>
          <cell r="G117">
            <v>490</v>
          </cell>
        </row>
        <row r="118">
          <cell r="D118">
            <v>0.15764380420686119</v>
          </cell>
          <cell r="E118">
            <v>211</v>
          </cell>
          <cell r="G118">
            <v>489</v>
          </cell>
        </row>
        <row r="119">
          <cell r="D119">
            <v>0.16806045304875034</v>
          </cell>
          <cell r="E119">
            <v>212</v>
          </cell>
          <cell r="G119">
            <v>488</v>
          </cell>
        </row>
        <row r="120">
          <cell r="D120">
            <v>0.17898636828730941</v>
          </cell>
          <cell r="E120">
            <v>213</v>
          </cell>
          <cell r="G120">
            <v>488</v>
          </cell>
        </row>
        <row r="121">
          <cell r="D121">
            <v>0.19043211243563105</v>
          </cell>
          <cell r="E121">
            <v>214</v>
          </cell>
          <cell r="G121">
            <v>487</v>
          </cell>
        </row>
        <row r="122">
          <cell r="D122">
            <v>0.20240732096764233</v>
          </cell>
          <cell r="E122">
            <v>215</v>
          </cell>
          <cell r="G122">
            <v>486</v>
          </cell>
        </row>
        <row r="123">
          <cell r="D123">
            <v>0.21492060333415003</v>
          </cell>
          <cell r="E123">
            <v>216</v>
          </cell>
          <cell r="G123">
            <v>484</v>
          </cell>
        </row>
        <row r="124">
          <cell r="D124">
            <v>0.2279794429895253</v>
          </cell>
          <cell r="E124">
            <v>217</v>
          </cell>
          <cell r="G124">
            <v>483</v>
          </cell>
        </row>
        <row r="125">
          <cell r="D125">
            <v>0.2415900969843357</v>
          </cell>
          <cell r="E125">
            <v>218</v>
          </cell>
          <cell r="G125">
            <v>482</v>
          </cell>
        </row>
        <row r="126">
          <cell r="D126">
            <v>0.25575749571744022</v>
          </cell>
          <cell r="E126">
            <v>219</v>
          </cell>
          <cell r="G126">
            <v>481</v>
          </cell>
        </row>
        <row r="127">
          <cell r="D127">
            <v>0.27048514347569674</v>
          </cell>
          <cell r="E127">
            <v>220</v>
          </cell>
          <cell r="G127">
            <v>479</v>
          </cell>
        </row>
        <row r="128">
          <cell r="D128">
            <v>0.28577502042209518</v>
          </cell>
          <cell r="E128">
            <v>221</v>
          </cell>
          <cell r="G128">
            <v>478</v>
          </cell>
        </row>
        <row r="129">
          <cell r="D129">
            <v>0.30162748672147643</v>
          </cell>
          <cell r="E129">
            <v>222</v>
          </cell>
          <cell r="G129">
            <v>477</v>
          </cell>
        </row>
        <row r="130">
          <cell r="D130">
            <v>0.31804118951771349</v>
          </cell>
          <cell r="E130">
            <v>223</v>
          </cell>
          <cell r="G130">
            <v>475</v>
          </cell>
        </row>
        <row r="131">
          <cell r="D131">
            <v>0.33501297349651377</v>
          </cell>
          <cell r="E131">
            <v>224</v>
          </cell>
          <cell r="G131">
            <v>473</v>
          </cell>
        </row>
        <row r="132">
          <cell r="D132">
            <v>0.35253779578326844</v>
          </cell>
          <cell r="E132">
            <v>225</v>
          </cell>
          <cell r="G132">
            <v>472</v>
          </cell>
        </row>
        <row r="133">
          <cell r="D133">
            <v>0.37060864593546972</v>
          </cell>
          <cell r="E133">
            <v>226</v>
          </cell>
          <cell r="G133">
            <v>470</v>
          </cell>
        </row>
        <row r="134">
          <cell r="D134">
            <v>0.38921647179337227</v>
          </cell>
          <cell r="E134">
            <v>227</v>
          </cell>
          <cell r="G134">
            <v>468</v>
          </cell>
        </row>
        <row r="135">
          <cell r="D135">
            <v>0.40835011195120008</v>
          </cell>
          <cell r="E135">
            <v>228</v>
          </cell>
          <cell r="G135">
            <v>466</v>
          </cell>
        </row>
        <row r="136">
          <cell r="D136">
            <v>0.42799623560293293</v>
          </cell>
          <cell r="E136">
            <v>229</v>
          </cell>
          <cell r="G136">
            <v>464</v>
          </cell>
        </row>
        <row r="137">
          <cell r="D137">
            <v>0.44813929050207119</v>
          </cell>
          <cell r="E137">
            <v>230</v>
          </cell>
          <cell r="G137">
            <v>461</v>
          </cell>
        </row>
        <row r="138">
          <cell r="D138">
            <v>0.46876145975375816</v>
          </cell>
          <cell r="E138">
            <v>231</v>
          </cell>
          <cell r="G138">
            <v>459</v>
          </cell>
        </row>
        <row r="139">
          <cell r="D139">
            <v>0.4898426281287227</v>
          </cell>
          <cell r="E139">
            <v>232</v>
          </cell>
          <cell r="G139">
            <v>457</v>
          </cell>
        </row>
        <row r="140">
          <cell r="D140">
            <v>0.51136035855380157</v>
          </cell>
          <cell r="E140">
            <v>233</v>
          </cell>
          <cell r="G140">
            <v>454</v>
          </cell>
        </row>
        <row r="141">
          <cell r="D141">
            <v>0.53328987939101624</v>
          </cell>
          <cell r="E141">
            <v>234</v>
          </cell>
          <cell r="G141">
            <v>451</v>
          </cell>
        </row>
        <row r="142">
          <cell r="D142">
            <v>0.55560408306808284</v>
          </cell>
          <cell r="E142">
            <v>235</v>
          </cell>
          <cell r="G142">
            <v>449</v>
          </cell>
        </row>
        <row r="143">
          <cell r="D143">
            <v>0.57827353656722402</v>
          </cell>
          <cell r="E143">
            <v>236</v>
          </cell>
          <cell r="G143">
            <v>446</v>
          </cell>
        </row>
        <row r="144">
          <cell r="D144">
            <v>0.60126650421629546</v>
          </cell>
          <cell r="E144">
            <v>237</v>
          </cell>
          <cell r="G144">
            <v>443</v>
          </cell>
        </row>
        <row r="145">
          <cell r="D145">
            <v>0.62454898315730811</v>
          </cell>
          <cell r="E145">
            <v>238</v>
          </cell>
          <cell r="G145">
            <v>439</v>
          </cell>
        </row>
        <row r="146">
          <cell r="D146">
            <v>0.64808475179253533</v>
          </cell>
          <cell r="E146">
            <v>239</v>
          </cell>
          <cell r="G146">
            <v>436</v>
          </cell>
        </row>
        <row r="147">
          <cell r="D147">
            <v>0.67183543142799729</v>
          </cell>
          <cell r="E147">
            <v>240</v>
          </cell>
          <cell r="G147">
            <v>433</v>
          </cell>
        </row>
        <row r="148">
          <cell r="D148">
            <v>0.6957605612483625</v>
          </cell>
          <cell r="E148">
            <v>241</v>
          </cell>
          <cell r="G148">
            <v>429</v>
          </cell>
        </row>
        <row r="149">
          <cell r="D149">
            <v>0.71981768666807278</v>
          </cell>
          <cell r="E149">
            <v>242</v>
          </cell>
          <cell r="G149">
            <v>426</v>
          </cell>
        </row>
        <row r="150">
          <cell r="D150">
            <v>0.74396246100934538</v>
          </cell>
          <cell r="E150">
            <v>243</v>
          </cell>
          <cell r="G150">
            <v>422</v>
          </cell>
        </row>
        <row r="151">
          <cell r="D151">
            <v>0.76814876036140067</v>
          </cell>
          <cell r="E151">
            <v>244</v>
          </cell>
          <cell r="G151">
            <v>418</v>
          </cell>
        </row>
        <row r="152">
          <cell r="D152">
            <v>0.79232881137644151</v>
          </cell>
          <cell r="E152">
            <v>245</v>
          </cell>
          <cell r="G152">
            <v>414</v>
          </cell>
        </row>
        <row r="153">
          <cell r="D153">
            <v>0.81645333165747125</v>
          </cell>
          <cell r="E153">
            <v>246</v>
          </cell>
          <cell r="G153">
            <v>410</v>
          </cell>
        </row>
        <row r="154">
          <cell r="D154">
            <v>0.84047168229237634</v>
          </cell>
          <cell r="E154">
            <v>247</v>
          </cell>
          <cell r="G154">
            <v>406</v>
          </cell>
        </row>
        <row r="155">
          <cell r="D155">
            <v>0.86433203198794939</v>
          </cell>
          <cell r="E155">
            <v>248</v>
          </cell>
          <cell r="G155">
            <v>402</v>
          </cell>
        </row>
        <row r="156">
          <cell r="D156">
            <v>0.88798153215869924</v>
          </cell>
          <cell r="E156">
            <v>249</v>
          </cell>
          <cell r="G156">
            <v>397</v>
          </cell>
        </row>
        <row r="157">
          <cell r="D157">
            <v>0.91136650222783666</v>
          </cell>
          <cell r="E157">
            <v>250</v>
          </cell>
          <cell r="G157">
            <v>393</v>
          </cell>
        </row>
        <row r="158">
          <cell r="D158">
            <v>0.93443262430412399</v>
          </cell>
          <cell r="E158">
            <v>251</v>
          </cell>
          <cell r="G158">
            <v>388</v>
          </cell>
        </row>
        <row r="159">
          <cell r="D159">
            <v>0.95712514630898471</v>
          </cell>
          <cell r="E159">
            <v>252</v>
          </cell>
          <cell r="G159">
            <v>383</v>
          </cell>
        </row>
        <row r="160">
          <cell r="D160">
            <v>0.97938909254252915</v>
          </cell>
          <cell r="E160">
            <v>253</v>
          </cell>
          <cell r="G160">
            <v>378</v>
          </cell>
        </row>
        <row r="161">
          <cell r="D161">
            <v>1.0011694805997284</v>
          </cell>
          <cell r="E161">
            <v>254</v>
          </cell>
          <cell r="G161">
            <v>373</v>
          </cell>
        </row>
        <row r="162">
          <cell r="D162">
            <v>1.0224115434747327</v>
          </cell>
          <cell r="E162">
            <v>255</v>
          </cell>
          <cell r="G162">
            <v>368</v>
          </cell>
        </row>
        <row r="163">
          <cell r="D163">
            <v>1.0430609556282666</v>
          </cell>
          <cell r="E163">
            <v>256</v>
          </cell>
          <cell r="G163">
            <v>363</v>
          </cell>
        </row>
        <row r="164">
          <cell r="D164">
            <v>1.0630640617358578</v>
          </cell>
          <cell r="E164">
            <v>257</v>
          </cell>
          <cell r="G164">
            <v>358</v>
          </cell>
        </row>
        <row r="165">
          <cell r="D165">
            <v>1.0823681067893998</v>
          </cell>
          <cell r="E165">
            <v>258</v>
          </cell>
          <cell r="G165">
            <v>352</v>
          </cell>
        </row>
        <row r="166">
          <cell r="D166">
            <v>1.1009214661858557</v>
          </cell>
          <cell r="E166">
            <v>259</v>
          </cell>
          <cell r="G166">
            <v>347</v>
          </cell>
        </row>
        <row r="167">
          <cell r="D167">
            <v>1.118673874411602</v>
          </cell>
          <cell r="E167">
            <v>260</v>
          </cell>
          <cell r="G167">
            <v>341</v>
          </cell>
        </row>
        <row r="168">
          <cell r="D168">
            <v>1.1355766509138443</v>
          </cell>
          <cell r="E168">
            <v>261</v>
          </cell>
          <cell r="G168">
            <v>336</v>
          </cell>
        </row>
        <row r="169">
          <cell r="D169">
            <v>1.1515829217460416</v>
          </cell>
          <cell r="E169">
            <v>262</v>
          </cell>
          <cell r="G169">
            <v>330</v>
          </cell>
        </row>
        <row r="170">
          <cell r="D170">
            <v>1.1666478355803478</v>
          </cell>
          <cell r="E170">
            <v>263</v>
          </cell>
          <cell r="G170">
            <v>324</v>
          </cell>
        </row>
        <row r="171">
          <cell r="D171">
            <v>1.1807287726979532</v>
          </cell>
          <cell r="E171">
            <v>264</v>
          </cell>
          <cell r="G171">
            <v>318</v>
          </cell>
        </row>
        <row r="172">
          <cell r="D172">
            <v>1.1937855455972368</v>
          </cell>
          <cell r="E172">
            <v>265</v>
          </cell>
          <cell r="G172">
            <v>312</v>
          </cell>
        </row>
        <row r="173">
          <cell r="D173">
            <v>1.205780589900135</v>
          </cell>
          <cell r="E173">
            <v>266</v>
          </cell>
          <cell r="G173">
            <v>306</v>
          </cell>
        </row>
        <row r="174">
          <cell r="D174">
            <v>1.2166791442890623</v>
          </cell>
          <cell r="E174">
            <v>267</v>
          </cell>
          <cell r="G174">
            <v>300</v>
          </cell>
        </row>
        <row r="175">
          <cell r="D175">
            <v>1.2264494182687768</v>
          </cell>
          <cell r="E175">
            <v>268</v>
          </cell>
          <cell r="G175">
            <v>294</v>
          </cell>
        </row>
        <row r="176">
          <cell r="D176">
            <v>1.2350627466207464</v>
          </cell>
          <cell r="E176">
            <v>269</v>
          </cell>
          <cell r="G176">
            <v>288</v>
          </cell>
        </row>
        <row r="177">
          <cell r="D177">
            <v>1.2424937295000382</v>
          </cell>
          <cell r="E177">
            <v>270</v>
          </cell>
          <cell r="G177">
            <v>281</v>
          </cell>
        </row>
        <row r="178">
          <cell r="D178">
            <v>1.2487203572167094</v>
          </cell>
          <cell r="E178">
            <v>271</v>
          </cell>
          <cell r="G178">
            <v>275</v>
          </cell>
        </row>
        <row r="179">
          <cell r="D179">
            <v>1.2537241188437964</v>
          </cell>
          <cell r="E179">
            <v>272</v>
          </cell>
          <cell r="G179">
            <v>269</v>
          </cell>
        </row>
        <row r="180">
          <cell r="D180">
            <v>1.2574900939019307</v>
          </cell>
          <cell r="E180">
            <v>273</v>
          </cell>
          <cell r="G180">
            <v>263</v>
          </cell>
        </row>
        <row r="181">
          <cell r="D181">
            <v>1.2600070264850272</v>
          </cell>
          <cell r="E181">
            <v>274</v>
          </cell>
          <cell r="G181">
            <v>256</v>
          </cell>
        </row>
        <row r="182">
          <cell r="D182">
            <v>1.2612673813117037</v>
          </cell>
          <cell r="E182">
            <v>275</v>
          </cell>
          <cell r="G182">
            <v>250</v>
          </cell>
        </row>
        <row r="183">
          <cell r="D183">
            <v>1.2612673813117037</v>
          </cell>
          <cell r="E183">
            <v>276</v>
          </cell>
          <cell r="G183">
            <v>244</v>
          </cell>
        </row>
        <row r="184">
          <cell r="D184">
            <v>1.2600070264850216</v>
          </cell>
          <cell r="E184">
            <v>277</v>
          </cell>
          <cell r="G184">
            <v>237</v>
          </cell>
        </row>
        <row r="185">
          <cell r="D185">
            <v>1.2574900939019362</v>
          </cell>
          <cell r="E185">
            <v>278</v>
          </cell>
          <cell r="G185">
            <v>231</v>
          </cell>
        </row>
        <row r="186">
          <cell r="D186">
            <v>1.253724118843802</v>
          </cell>
          <cell r="E186">
            <v>279</v>
          </cell>
          <cell r="G186">
            <v>225</v>
          </cell>
        </row>
        <row r="187">
          <cell r="D187">
            <v>1.2487203572167038</v>
          </cell>
          <cell r="E187">
            <v>280</v>
          </cell>
          <cell r="G187">
            <v>219</v>
          </cell>
        </row>
        <row r="188">
          <cell r="D188">
            <v>1.2424937295000382</v>
          </cell>
          <cell r="E188">
            <v>281</v>
          </cell>
          <cell r="G188">
            <v>212</v>
          </cell>
        </row>
        <row r="189">
          <cell r="D189">
            <v>1.2350627466207409</v>
          </cell>
          <cell r="E189">
            <v>282</v>
          </cell>
          <cell r="G189">
            <v>206</v>
          </cell>
        </row>
        <row r="190">
          <cell r="D190">
            <v>1.2264494182687824</v>
          </cell>
          <cell r="E190">
            <v>283</v>
          </cell>
          <cell r="G190">
            <v>200</v>
          </cell>
        </row>
        <row r="191">
          <cell r="D191">
            <v>1.2166791442890568</v>
          </cell>
          <cell r="E191">
            <v>284</v>
          </cell>
          <cell r="G191">
            <v>194</v>
          </cell>
        </row>
        <row r="192">
          <cell r="D192">
            <v>1.2057805899001406</v>
          </cell>
          <cell r="E192">
            <v>285</v>
          </cell>
          <cell r="G192">
            <v>188</v>
          </cell>
        </row>
        <row r="193">
          <cell r="D193">
            <v>1.1937855455972368</v>
          </cell>
          <cell r="E193">
            <v>286</v>
          </cell>
          <cell r="G193">
            <v>182</v>
          </cell>
        </row>
        <row r="194">
          <cell r="D194">
            <v>1.1807287726979587</v>
          </cell>
          <cell r="E194">
            <v>287</v>
          </cell>
          <cell r="G194">
            <v>176</v>
          </cell>
        </row>
        <row r="195">
          <cell r="D195">
            <v>1.1666478355803367</v>
          </cell>
          <cell r="E195">
            <v>288</v>
          </cell>
          <cell r="G195">
            <v>170</v>
          </cell>
        </row>
        <row r="196">
          <cell r="D196">
            <v>1.1515829217460416</v>
          </cell>
          <cell r="E196">
            <v>289</v>
          </cell>
          <cell r="G196">
            <v>164</v>
          </cell>
        </row>
        <row r="197">
          <cell r="D197">
            <v>1.1355766509138498</v>
          </cell>
          <cell r="E197">
            <v>290</v>
          </cell>
          <cell r="G197">
            <v>159</v>
          </cell>
        </row>
        <row r="198">
          <cell r="D198">
            <v>1.118673874411602</v>
          </cell>
          <cell r="E198">
            <v>291</v>
          </cell>
          <cell r="G198">
            <v>153</v>
          </cell>
        </row>
        <row r="199">
          <cell r="D199">
            <v>1.1009214661858557</v>
          </cell>
          <cell r="E199">
            <v>292</v>
          </cell>
          <cell r="G199">
            <v>148</v>
          </cell>
        </row>
        <row r="200">
          <cell r="D200">
            <v>1.0823681067893998</v>
          </cell>
          <cell r="E200">
            <v>293</v>
          </cell>
          <cell r="G200">
            <v>142</v>
          </cell>
        </row>
        <row r="201">
          <cell r="D201">
            <v>1.0630640617358633</v>
          </cell>
          <cell r="E201">
            <v>294</v>
          </cell>
          <cell r="G201">
            <v>137</v>
          </cell>
        </row>
        <row r="202">
          <cell r="D202">
            <v>1.0430609556282611</v>
          </cell>
          <cell r="E202">
            <v>295</v>
          </cell>
          <cell r="G202">
            <v>132</v>
          </cell>
        </row>
        <row r="203">
          <cell r="D203">
            <v>1.0224115434747327</v>
          </cell>
          <cell r="E203">
            <v>296</v>
          </cell>
          <cell r="G203">
            <v>127</v>
          </cell>
        </row>
        <row r="204">
          <cell r="D204">
            <v>1.0011694805997284</v>
          </cell>
          <cell r="E204">
            <v>297</v>
          </cell>
          <cell r="G204">
            <v>122</v>
          </cell>
        </row>
        <row r="205">
          <cell r="D205">
            <v>0.97938909254252637</v>
          </cell>
          <cell r="E205">
            <v>298</v>
          </cell>
          <cell r="G205">
            <v>117</v>
          </cell>
        </row>
        <row r="206">
          <cell r="D206">
            <v>0.95712514630899026</v>
          </cell>
          <cell r="E206">
            <v>299</v>
          </cell>
          <cell r="G206">
            <v>112</v>
          </cell>
        </row>
        <row r="207">
          <cell r="D207">
            <v>0.93443262430411567</v>
          </cell>
          <cell r="E207">
            <v>300</v>
          </cell>
          <cell r="G207">
            <v>107</v>
          </cell>
        </row>
        <row r="208">
          <cell r="D208">
            <v>0.91136650222783944</v>
          </cell>
          <cell r="E208">
            <v>301</v>
          </cell>
          <cell r="G208">
            <v>103</v>
          </cell>
        </row>
        <row r="209">
          <cell r="D209">
            <v>0.88798153215869924</v>
          </cell>
          <cell r="E209">
            <v>302</v>
          </cell>
          <cell r="G209">
            <v>98</v>
          </cell>
        </row>
        <row r="210">
          <cell r="D210">
            <v>0.86433203198795772</v>
          </cell>
          <cell r="E210">
            <v>303</v>
          </cell>
          <cell r="G210">
            <v>94</v>
          </cell>
        </row>
        <row r="211">
          <cell r="D211">
            <v>0.84047168229237634</v>
          </cell>
          <cell r="E211">
            <v>304</v>
          </cell>
          <cell r="G211">
            <v>90</v>
          </cell>
        </row>
        <row r="212">
          <cell r="D212">
            <v>0.81645333165746292</v>
          </cell>
          <cell r="E212">
            <v>305</v>
          </cell>
          <cell r="G212">
            <v>86</v>
          </cell>
        </row>
        <row r="213">
          <cell r="D213">
            <v>0.79232881137644151</v>
          </cell>
          <cell r="E213">
            <v>306</v>
          </cell>
          <cell r="G213">
            <v>82</v>
          </cell>
        </row>
        <row r="214">
          <cell r="D214">
            <v>0.7681487603613979</v>
          </cell>
          <cell r="E214">
            <v>307</v>
          </cell>
          <cell r="G214">
            <v>78</v>
          </cell>
        </row>
        <row r="215">
          <cell r="D215">
            <v>0.74396246100935093</v>
          </cell>
          <cell r="E215">
            <v>308</v>
          </cell>
          <cell r="G215">
            <v>74</v>
          </cell>
        </row>
        <row r="216">
          <cell r="D216">
            <v>0.71981768666807833</v>
          </cell>
          <cell r="E216">
            <v>309</v>
          </cell>
          <cell r="G216">
            <v>71</v>
          </cell>
        </row>
        <row r="217">
          <cell r="D217">
            <v>0.69576056124835972</v>
          </cell>
          <cell r="E217">
            <v>310</v>
          </cell>
          <cell r="G217">
            <v>67</v>
          </cell>
        </row>
        <row r="218">
          <cell r="D218">
            <v>0.67183543142799174</v>
          </cell>
          <cell r="E218">
            <v>311</v>
          </cell>
          <cell r="G218">
            <v>64</v>
          </cell>
        </row>
        <row r="219">
          <cell r="D219">
            <v>0.64808475179254366</v>
          </cell>
          <cell r="E219">
            <v>312</v>
          </cell>
          <cell r="G219">
            <v>61</v>
          </cell>
        </row>
        <row r="220">
          <cell r="D220">
            <v>0.62454898315730256</v>
          </cell>
          <cell r="E220">
            <v>313</v>
          </cell>
          <cell r="G220">
            <v>57</v>
          </cell>
        </row>
        <row r="221">
          <cell r="D221">
            <v>0.60126650421629124</v>
          </cell>
          <cell r="E221">
            <v>314</v>
          </cell>
          <cell r="G221">
            <v>54</v>
          </cell>
        </row>
        <row r="222">
          <cell r="D222">
            <v>0.57827353656723091</v>
          </cell>
          <cell r="E222">
            <v>315</v>
          </cell>
          <cell r="G222">
            <v>51</v>
          </cell>
        </row>
        <row r="223">
          <cell r="D223">
            <v>0.55560408306808418</v>
          </cell>
          <cell r="E223">
            <v>316</v>
          </cell>
          <cell r="G223">
            <v>49</v>
          </cell>
        </row>
        <row r="224">
          <cell r="D224">
            <v>0.53328987939100791</v>
          </cell>
          <cell r="E224">
            <v>317</v>
          </cell>
          <cell r="G224">
            <v>46</v>
          </cell>
        </row>
        <row r="225">
          <cell r="D225">
            <v>0.51136035855380291</v>
          </cell>
          <cell r="E225">
            <v>318</v>
          </cell>
          <cell r="G225">
            <v>43</v>
          </cell>
        </row>
        <row r="226">
          <cell r="D226">
            <v>0.4898426281287227</v>
          </cell>
          <cell r="E226">
            <v>319</v>
          </cell>
          <cell r="G226">
            <v>41</v>
          </cell>
        </row>
        <row r="227">
          <cell r="D227">
            <v>0.46876145975376371</v>
          </cell>
          <cell r="E227">
            <v>320</v>
          </cell>
          <cell r="G227">
            <v>39</v>
          </cell>
        </row>
        <row r="228">
          <cell r="D228">
            <v>0.4481392905020698</v>
          </cell>
          <cell r="E228">
            <v>321</v>
          </cell>
          <cell r="G228">
            <v>36</v>
          </cell>
        </row>
        <row r="229">
          <cell r="D229">
            <v>0.42799623560293432</v>
          </cell>
          <cell r="E229">
            <v>322</v>
          </cell>
          <cell r="G229">
            <v>34</v>
          </cell>
        </row>
        <row r="230">
          <cell r="D230">
            <v>0.40835011195119453</v>
          </cell>
          <cell r="E230">
            <v>323</v>
          </cell>
          <cell r="G230">
            <v>32</v>
          </cell>
        </row>
        <row r="231">
          <cell r="D231">
            <v>0.38921647179337437</v>
          </cell>
          <cell r="E231">
            <v>324</v>
          </cell>
          <cell r="G231">
            <v>30</v>
          </cell>
        </row>
        <row r="232">
          <cell r="D232">
            <v>0.37060864593546627</v>
          </cell>
          <cell r="E232">
            <v>325</v>
          </cell>
          <cell r="G232">
            <v>28</v>
          </cell>
        </row>
        <row r="233">
          <cell r="D233">
            <v>0.35253779578326983</v>
          </cell>
          <cell r="E233">
            <v>326</v>
          </cell>
          <cell r="G233">
            <v>27</v>
          </cell>
        </row>
        <row r="234">
          <cell r="D234">
            <v>0.33501297349651793</v>
          </cell>
          <cell r="E234">
            <v>327</v>
          </cell>
          <cell r="G234">
            <v>25</v>
          </cell>
        </row>
        <row r="235">
          <cell r="D235">
            <v>0.31804118951771487</v>
          </cell>
          <cell r="E235">
            <v>328</v>
          </cell>
          <cell r="G235">
            <v>23</v>
          </cell>
        </row>
        <row r="236">
          <cell r="D236">
            <v>0.30162748672147854</v>
          </cell>
          <cell r="E236">
            <v>329</v>
          </cell>
          <cell r="G236">
            <v>22</v>
          </cell>
        </row>
        <row r="237">
          <cell r="D237">
            <v>0.28577502042208547</v>
          </cell>
          <cell r="E237">
            <v>330</v>
          </cell>
          <cell r="G237">
            <v>21</v>
          </cell>
        </row>
        <row r="238">
          <cell r="D238">
            <v>0.27048514347570718</v>
          </cell>
          <cell r="E238">
            <v>331</v>
          </cell>
          <cell r="G238">
            <v>19</v>
          </cell>
        </row>
        <row r="239">
          <cell r="D239">
            <v>0.25575749571743467</v>
          </cell>
          <cell r="E239">
            <v>332</v>
          </cell>
          <cell r="G239">
            <v>18</v>
          </cell>
        </row>
        <row r="240">
          <cell r="D240">
            <v>0.24159009698433431</v>
          </cell>
          <cell r="E240">
            <v>333</v>
          </cell>
          <cell r="G240">
            <v>17</v>
          </cell>
        </row>
        <row r="241">
          <cell r="D241">
            <v>0.22797944298952322</v>
          </cell>
          <cell r="E241">
            <v>334</v>
          </cell>
          <cell r="G241">
            <v>16</v>
          </cell>
        </row>
        <row r="242">
          <cell r="D242">
            <v>0.21492060333415663</v>
          </cell>
          <cell r="E242">
            <v>335</v>
          </cell>
          <cell r="G242">
            <v>14</v>
          </cell>
        </row>
        <row r="243">
          <cell r="D243">
            <v>0.2024073209676347</v>
          </cell>
          <cell r="E243">
            <v>336</v>
          </cell>
          <cell r="G243">
            <v>13</v>
          </cell>
        </row>
        <row r="244">
          <cell r="D244">
            <v>0.19043211243563452</v>
          </cell>
          <cell r="E244">
            <v>337</v>
          </cell>
          <cell r="G244">
            <v>12</v>
          </cell>
        </row>
        <row r="245">
          <cell r="D245">
            <v>0.17898636828731496</v>
          </cell>
          <cell r="E245">
            <v>338</v>
          </cell>
          <cell r="G245">
            <v>12</v>
          </cell>
        </row>
        <row r="246">
          <cell r="D246">
            <v>0.16806045304874617</v>
          </cell>
          <cell r="E246">
            <v>339</v>
          </cell>
          <cell r="G246">
            <v>11</v>
          </cell>
        </row>
        <row r="247">
          <cell r="D247">
            <v>0.15764380420686397</v>
          </cell>
          <cell r="E247">
            <v>340</v>
          </cell>
          <cell r="G247">
            <v>10</v>
          </cell>
        </row>
        <row r="248">
          <cell r="D248">
            <v>0.14772502968815049</v>
          </cell>
          <cell r="E248">
            <v>341</v>
          </cell>
          <cell r="G248">
            <v>9</v>
          </cell>
        </row>
        <row r="249">
          <cell r="D249">
            <v>0.13829200335818692</v>
          </cell>
          <cell r="E249">
            <v>342</v>
          </cell>
          <cell r="G249">
            <v>9</v>
          </cell>
        </row>
        <row r="250">
          <cell r="D250">
            <v>0.12933195810981291</v>
          </cell>
          <cell r="E250">
            <v>343</v>
          </cell>
          <cell r="G250">
            <v>8</v>
          </cell>
        </row>
        <row r="251">
          <cell r="D251">
            <v>0.12083157615201401</v>
          </cell>
          <cell r="E251">
            <v>344</v>
          </cell>
          <cell r="G251">
            <v>7</v>
          </cell>
        </row>
        <row r="252">
          <cell r="D252">
            <v>0.11277707615413579</v>
          </cell>
          <cell r="E252">
            <v>345</v>
          </cell>
          <cell r="G252">
            <v>7</v>
          </cell>
        </row>
        <row r="253">
          <cell r="D253">
            <v>0.1051542969444097</v>
          </cell>
          <cell r="E253">
            <v>346</v>
          </cell>
          <cell r="G253">
            <v>6</v>
          </cell>
        </row>
        <row r="254">
          <cell r="D254">
            <v>9.7948777503986673E-2</v>
          </cell>
          <cell r="E254">
            <v>347</v>
          </cell>
          <cell r="G254">
            <v>6</v>
          </cell>
        </row>
        <row r="255">
          <cell r="D255">
            <v>9.1145833040140456E-2</v>
          </cell>
          <cell r="E255">
            <v>348</v>
          </cell>
          <cell r="G255">
            <v>5</v>
          </cell>
        </row>
        <row r="256">
          <cell r="D256">
            <v>8.4730626963513966E-2</v>
          </cell>
          <cell r="E256">
            <v>349</v>
          </cell>
          <cell r="G256">
            <v>5</v>
          </cell>
        </row>
        <row r="257">
          <cell r="D257">
            <v>7.8688238633251029E-2</v>
          </cell>
          <cell r="E257">
            <v>350</v>
          </cell>
          <cell r="G257">
            <v>4</v>
          </cell>
        </row>
        <row r="258">
          <cell r="D258">
            <v>7.3003726772347122E-2</v>
          </cell>
          <cell r="E258">
            <v>351</v>
          </cell>
          <cell r="G258">
            <v>4</v>
          </cell>
        </row>
        <row r="259">
          <cell r="D259">
            <v>6.7662188491213193E-2</v>
          </cell>
          <cell r="E259">
            <v>352</v>
          </cell>
          <cell r="G259">
            <v>4</v>
          </cell>
        </row>
        <row r="260">
          <cell r="D260">
            <v>6.2648813891741373E-2</v>
          </cell>
          <cell r="E260">
            <v>353</v>
          </cell>
          <cell r="G260">
            <v>3</v>
          </cell>
        </row>
        <row r="261">
          <cell r="D261">
            <v>5.7948936255647343E-2</v>
          </cell>
          <cell r="E261">
            <v>354</v>
          </cell>
          <cell r="G261">
            <v>3</v>
          </cell>
        </row>
        <row r="262">
          <cell r="D262">
            <v>5.3548077850329445E-2</v>
          </cell>
          <cell r="E262">
            <v>355</v>
          </cell>
          <cell r="G262">
            <v>3</v>
          </cell>
        </row>
        <row r="263">
          <cell r="D263">
            <v>4.9431991412851595E-2</v>
          </cell>
          <cell r="E263">
            <v>356</v>
          </cell>
          <cell r="G263">
            <v>3</v>
          </cell>
        </row>
        <row r="264">
          <cell r="D264">
            <v>4.5586697396737819E-2</v>
          </cell>
          <cell r="E264">
            <v>357</v>
          </cell>
          <cell r="G264">
            <v>2</v>
          </cell>
        </row>
        <row r="265">
          <cell r="D265">
            <v>4.1998517088892573E-2</v>
          </cell>
          <cell r="E265">
            <v>358</v>
          </cell>
          <cell r="G265">
            <v>2</v>
          </cell>
        </row>
        <row r="266">
          <cell r="D266">
            <v>3.8654101722823686E-2</v>
          </cell>
          <cell r="E266">
            <v>359</v>
          </cell>
          <cell r="G266">
            <v>2</v>
          </cell>
        </row>
        <row r="267">
          <cell r="D267">
            <v>3.5540457732297082E-2</v>
          </cell>
          <cell r="E267">
            <v>360</v>
          </cell>
          <cell r="G267">
            <v>2</v>
          </cell>
        </row>
        <row r="268">
          <cell r="D268">
            <v>3.2644968303630062E-2</v>
          </cell>
          <cell r="E268">
            <v>361</v>
          </cell>
          <cell r="G268">
            <v>2</v>
          </cell>
        </row>
        <row r="269">
          <cell r="D269">
            <v>2.9955411397031284E-2</v>
          </cell>
          <cell r="E269">
            <v>362</v>
          </cell>
          <cell r="G269">
            <v>1</v>
          </cell>
        </row>
        <row r="270">
          <cell r="D270">
            <v>2.745997441819803E-2</v>
          </cell>
          <cell r="E270">
            <v>363</v>
          </cell>
          <cell r="G270">
            <v>1</v>
          </cell>
        </row>
        <row r="271">
          <cell r="D271">
            <v>2.5147265728298063E-2</v>
          </cell>
          <cell r="E271">
            <v>364</v>
          </cell>
          <cell r="G271">
            <v>1</v>
          </cell>
        </row>
        <row r="272">
          <cell r="D272">
            <v>2.3006323186547384E-2</v>
          </cell>
          <cell r="E272">
            <v>365</v>
          </cell>
          <cell r="G272">
            <v>1</v>
          </cell>
        </row>
        <row r="273">
          <cell r="D273">
            <v>2.1026619923858458E-2</v>
          </cell>
          <cell r="E273">
            <v>366</v>
          </cell>
          <cell r="G273">
            <v>1</v>
          </cell>
        </row>
        <row r="274">
          <cell r="D274">
            <v>1.9198067547065989E-2</v>
          </cell>
          <cell r="E274">
            <v>367</v>
          </cell>
          <cell r="G274">
            <v>1</v>
          </cell>
        </row>
        <row r="275">
          <cell r="D275">
            <v>1.7511016974181004E-2</v>
          </cell>
          <cell r="E275">
            <v>368</v>
          </cell>
          <cell r="G275">
            <v>1</v>
          </cell>
        </row>
        <row r="276">
          <cell r="D276">
            <v>1.5956257099869475E-2</v>
          </cell>
          <cell r="E276">
            <v>369</v>
          </cell>
          <cell r="G276">
            <v>1</v>
          </cell>
        </row>
        <row r="277">
          <cell r="D277">
            <v>1.4525011486898887E-2</v>
          </cell>
          <cell r="E277">
            <v>370</v>
          </cell>
          <cell r="G277">
            <v>1</v>
          </cell>
        </row>
        <row r="278">
          <cell r="D278">
            <v>1.3208933276442902E-2</v>
          </cell>
          <cell r="E278">
            <v>371</v>
          </cell>
          <cell r="G278">
            <v>1</v>
          </cell>
        </row>
        <row r="279">
          <cell r="D279">
            <v>1.2000098503939238E-2</v>
          </cell>
          <cell r="E279">
            <v>372</v>
          </cell>
          <cell r="G279">
            <v>1</v>
          </cell>
        </row>
        <row r="280">
          <cell r="D280">
            <v>1.0890998002088814E-2</v>
          </cell>
          <cell r="E280">
            <v>373</v>
          </cell>
          <cell r="G280">
            <v>0</v>
          </cell>
        </row>
        <row r="281">
          <cell r="D281">
            <v>9.8745280649237266E-3</v>
          </cell>
          <cell r="E281">
            <v>374</v>
          </cell>
          <cell r="G281">
            <v>0</v>
          </cell>
        </row>
        <row r="282">
          <cell r="D282">
            <v>8.9439800398327662E-3</v>
          </cell>
          <cell r="E282">
            <v>375</v>
          </cell>
          <cell r="G28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B6" sqref="B6"/>
    </sheetView>
  </sheetViews>
  <sheetFormatPr defaultRowHeight="12.75" x14ac:dyDescent="0.2"/>
  <cols>
    <col min="1" max="1" width="18.7109375" style="5" bestFit="1" customWidth="1"/>
    <col min="2" max="3" width="9.140625" style="5"/>
    <col min="4" max="4" width="0" style="5" hidden="1" customWidth="1"/>
    <col min="5" max="5" width="10.85546875" style="5" bestFit="1" customWidth="1"/>
    <col min="6" max="6" width="9.140625" style="5"/>
    <col min="7" max="7" width="11.28515625" style="5" customWidth="1"/>
    <col min="8" max="9" width="9.140625" style="5"/>
    <col min="10" max="10" width="12.42578125" style="5" customWidth="1"/>
    <col min="11" max="11" width="15.7109375" style="5" customWidth="1"/>
    <col min="12" max="16384" width="9.140625" style="5"/>
  </cols>
  <sheetData>
    <row r="1" spans="1:11" ht="18.75" x14ac:dyDescent="0.3">
      <c r="A1" s="3"/>
      <c r="B1" s="4"/>
      <c r="C1" s="4"/>
      <c r="D1" s="4"/>
      <c r="E1" s="79"/>
      <c r="F1" s="79"/>
      <c r="G1" s="79"/>
      <c r="H1" s="79"/>
      <c r="I1" s="79"/>
      <c r="J1" s="79"/>
      <c r="K1" s="79"/>
    </row>
    <row r="2" spans="1:11" ht="13.5" thickBot="1" x14ac:dyDescent="0.25">
      <c r="C2" s="6"/>
      <c r="D2" s="6"/>
    </row>
    <row r="3" spans="1:11" ht="15.75" thickBot="1" x14ac:dyDescent="0.3">
      <c r="C3" s="6"/>
      <c r="D3" s="6"/>
      <c r="F3" s="80" t="s">
        <v>13</v>
      </c>
      <c r="G3" s="81"/>
      <c r="J3" s="82" t="s">
        <v>12</v>
      </c>
      <c r="K3" s="83"/>
    </row>
    <row r="4" spans="1:11" ht="15.75" thickBot="1" x14ac:dyDescent="0.3">
      <c r="C4" s="6"/>
      <c r="D4" s="6"/>
      <c r="E4" s="25" t="s">
        <v>2</v>
      </c>
      <c r="F4" s="8" t="s">
        <v>3</v>
      </c>
      <c r="G4" s="9" t="s">
        <v>1</v>
      </c>
      <c r="I4" s="7" t="s">
        <v>2</v>
      </c>
      <c r="J4" s="8" t="s">
        <v>14</v>
      </c>
      <c r="K4" s="9" t="s">
        <v>1</v>
      </c>
    </row>
    <row r="5" spans="1:11" x14ac:dyDescent="0.2">
      <c r="A5" s="10" t="s">
        <v>1</v>
      </c>
      <c r="B5" s="1">
        <v>1000</v>
      </c>
      <c r="C5" s="6"/>
      <c r="D5" s="6">
        <v>0.75</v>
      </c>
      <c r="E5" s="26" t="s">
        <v>17</v>
      </c>
      <c r="F5" s="24">
        <f>NORMDIST(D5,$B$6,$B$7,TRUE)</f>
        <v>1.3498980316300933E-3</v>
      </c>
      <c r="G5" s="13">
        <f t="shared" ref="G5:G15" si="0">F5*$B$5</f>
        <v>1.3498980316300933</v>
      </c>
      <c r="I5" s="14">
        <v>0.75</v>
      </c>
      <c r="J5" s="24">
        <f>NORMDIST(I5,$B$6,$B$7,TRUE)</f>
        <v>1.3498980316300933E-3</v>
      </c>
      <c r="K5" s="13">
        <f t="shared" ref="K5:K13" si="1">J5*$B$5</f>
        <v>1.3498980316300933</v>
      </c>
    </row>
    <row r="6" spans="1:11" ht="15" x14ac:dyDescent="0.25">
      <c r="A6" s="15" t="s">
        <v>15</v>
      </c>
      <c r="B6" s="2">
        <v>3</v>
      </c>
      <c r="C6" s="6"/>
      <c r="D6" s="6">
        <f>D5+0.5</f>
        <v>1.25</v>
      </c>
      <c r="E6" s="27" t="s">
        <v>18</v>
      </c>
      <c r="F6" s="24">
        <f>NORMDIST(D6,$B$6,$B$7,TRUE)-(SUM(F$5:F5))</f>
        <v>8.4654305970152423E-3</v>
      </c>
      <c r="G6" s="13">
        <f t="shared" si="0"/>
        <v>8.4654305970152421</v>
      </c>
      <c r="I6" s="16">
        <f>I5+0.5</f>
        <v>1.25</v>
      </c>
      <c r="J6" s="24">
        <f t="shared" ref="J6:J15" si="2">NORMDIST(I6,$B$6,$B$7,TRUE)</f>
        <v>9.8153286286453353E-3</v>
      </c>
      <c r="K6" s="13">
        <f t="shared" si="1"/>
        <v>9.8153286286453358</v>
      </c>
    </row>
    <row r="7" spans="1:11" ht="15" x14ac:dyDescent="0.25">
      <c r="A7" s="15" t="s">
        <v>16</v>
      </c>
      <c r="B7" s="17">
        <f>B8*B6</f>
        <v>0.75</v>
      </c>
      <c r="C7" s="6"/>
      <c r="D7" s="6">
        <f t="shared" ref="D7:D14" si="3">D6+0.5</f>
        <v>1.75</v>
      </c>
      <c r="E7" s="28" t="s">
        <v>19</v>
      </c>
      <c r="F7" s="24">
        <f>NORMDIST(D7,$B$6,$B$7,TRUE)-(SUM(F$5:F6))</f>
        <v>3.7975023644169367E-2</v>
      </c>
      <c r="G7" s="13">
        <f t="shared" si="0"/>
        <v>37.975023644169369</v>
      </c>
      <c r="I7" s="16">
        <f t="shared" ref="I7:I15" si="4">I6+0.5</f>
        <v>1.75</v>
      </c>
      <c r="J7" s="24">
        <f t="shared" si="2"/>
        <v>4.7790352272814703E-2</v>
      </c>
      <c r="K7" s="13">
        <f t="shared" si="1"/>
        <v>47.790352272814701</v>
      </c>
    </row>
    <row r="8" spans="1:11" ht="15.75" thickBot="1" x14ac:dyDescent="0.3">
      <c r="A8" s="19" t="s">
        <v>0</v>
      </c>
      <c r="B8" s="22">
        <v>0.25</v>
      </c>
      <c r="C8" s="6"/>
      <c r="D8" s="6">
        <f t="shared" si="3"/>
        <v>2.25</v>
      </c>
      <c r="E8" s="28" t="s">
        <v>20</v>
      </c>
      <c r="F8" s="24">
        <f>NORMDIST(D8,$B$6,$B$7,TRUE)-(SUM(F$5:F7))</f>
        <v>0.1108649016586423</v>
      </c>
      <c r="G8" s="13">
        <f t="shared" si="0"/>
        <v>110.8649016586423</v>
      </c>
      <c r="I8" s="16">
        <f t="shared" si="4"/>
        <v>2.25</v>
      </c>
      <c r="J8" s="24">
        <f t="shared" si="2"/>
        <v>0.15865525393145699</v>
      </c>
      <c r="K8" s="13">
        <f t="shared" si="1"/>
        <v>158.655253931457</v>
      </c>
    </row>
    <row r="9" spans="1:11" ht="15" x14ac:dyDescent="0.25">
      <c r="A9" s="6"/>
      <c r="B9" s="3"/>
      <c r="C9" s="6"/>
      <c r="D9" s="6">
        <f t="shared" si="3"/>
        <v>2.75</v>
      </c>
      <c r="E9" s="28" t="s">
        <v>21</v>
      </c>
      <c r="F9" s="24">
        <f>NORMDIST(D9,$B$6,$B$7,TRUE)-(SUM(F$5:F8))</f>
        <v>0.21078608625030662</v>
      </c>
      <c r="G9" s="13">
        <f t="shared" si="0"/>
        <v>210.78608625030662</v>
      </c>
      <c r="I9" s="16">
        <f t="shared" si="4"/>
        <v>2.75</v>
      </c>
      <c r="J9" s="24">
        <f t="shared" si="2"/>
        <v>0.36944134018176361</v>
      </c>
      <c r="K9" s="13">
        <f t="shared" si="1"/>
        <v>369.44134018176362</v>
      </c>
    </row>
    <row r="10" spans="1:11" ht="15" x14ac:dyDescent="0.25">
      <c r="A10" s="6"/>
      <c r="B10" s="3"/>
      <c r="C10" s="6"/>
      <c r="D10" s="6">
        <f t="shared" si="3"/>
        <v>3.25</v>
      </c>
      <c r="E10" s="27" t="s">
        <v>22</v>
      </c>
      <c r="F10" s="24">
        <f>NORMDIST(D10,$B$6,$B$7,TRUE)-(SUM(F$5:F9))</f>
        <v>0.26111731963647283</v>
      </c>
      <c r="G10" s="13">
        <f t="shared" si="0"/>
        <v>261.11731963647281</v>
      </c>
      <c r="I10" s="16">
        <f t="shared" si="4"/>
        <v>3.25</v>
      </c>
      <c r="J10" s="24">
        <f t="shared" si="2"/>
        <v>0.63055865981823644</v>
      </c>
      <c r="K10" s="13">
        <f t="shared" si="1"/>
        <v>630.55865981823649</v>
      </c>
    </row>
    <row r="11" spans="1:11" ht="15" x14ac:dyDescent="0.25">
      <c r="A11" s="6"/>
      <c r="B11" s="3"/>
      <c r="C11" s="6"/>
      <c r="D11" s="6">
        <f t="shared" si="3"/>
        <v>3.75</v>
      </c>
      <c r="E11" s="28" t="s">
        <v>23</v>
      </c>
      <c r="F11" s="24">
        <f>NORMDIST(D11,$B$6,$B$7,TRUE)-(SUM(F$5:F10))</f>
        <v>0.21078608625030659</v>
      </c>
      <c r="G11" s="13">
        <f t="shared" si="0"/>
        <v>210.7860862503066</v>
      </c>
      <c r="I11" s="16">
        <f t="shared" si="4"/>
        <v>3.75</v>
      </c>
      <c r="J11" s="24">
        <f t="shared" si="2"/>
        <v>0.84134474606854304</v>
      </c>
      <c r="K11" s="13">
        <f t="shared" si="1"/>
        <v>841.34474606854303</v>
      </c>
    </row>
    <row r="12" spans="1:11" ht="15" x14ac:dyDescent="0.25">
      <c r="A12" s="6"/>
      <c r="B12" s="6"/>
      <c r="C12" s="6"/>
      <c r="D12" s="6">
        <f t="shared" si="3"/>
        <v>4.25</v>
      </c>
      <c r="E12" s="28" t="s">
        <v>24</v>
      </c>
      <c r="F12" s="24">
        <f>NORMDIST(D12,$B$6,$B$7,TRUE)-(SUM(F$5:F11))</f>
        <v>0.11086490165864227</v>
      </c>
      <c r="G12" s="13">
        <f t="shared" si="0"/>
        <v>110.86490165864227</v>
      </c>
      <c r="I12" s="16">
        <f t="shared" si="4"/>
        <v>4.25</v>
      </c>
      <c r="J12" s="24">
        <f t="shared" si="2"/>
        <v>0.9522096477271853</v>
      </c>
      <c r="K12" s="13">
        <f t="shared" si="1"/>
        <v>952.20964772718526</v>
      </c>
    </row>
    <row r="13" spans="1:11" ht="15" x14ac:dyDescent="0.25">
      <c r="A13" s="6"/>
      <c r="B13" s="6"/>
      <c r="C13" s="6"/>
      <c r="D13" s="6">
        <f t="shared" si="3"/>
        <v>4.75</v>
      </c>
      <c r="E13" s="28" t="s">
        <v>25</v>
      </c>
      <c r="F13" s="24">
        <f>NORMDIST(D13,$B$6,$B$7,TRUE)-(SUM(F$5:F12))</f>
        <v>3.7975023644169381E-2</v>
      </c>
      <c r="G13" s="13">
        <f t="shared" si="0"/>
        <v>37.975023644169383</v>
      </c>
      <c r="I13" s="16">
        <f t="shared" si="4"/>
        <v>4.75</v>
      </c>
      <c r="J13" s="24">
        <f t="shared" si="2"/>
        <v>0.99018467137135469</v>
      </c>
      <c r="K13" s="13">
        <f t="shared" si="1"/>
        <v>990.18467137135474</v>
      </c>
    </row>
    <row r="14" spans="1:11" ht="15" x14ac:dyDescent="0.25">
      <c r="A14" s="6"/>
      <c r="B14" s="6"/>
      <c r="C14" s="6"/>
      <c r="D14" s="6">
        <f t="shared" si="3"/>
        <v>5.25</v>
      </c>
      <c r="E14" s="28" t="s">
        <v>26</v>
      </c>
      <c r="F14" s="24">
        <f>NORMDIST(D14,$B$6,$B$7,TRUE)-(SUM(F$5:F13))</f>
        <v>8.4654305970152111E-3</v>
      </c>
      <c r="G14" s="13">
        <f t="shared" si="0"/>
        <v>8.4654305970152102</v>
      </c>
      <c r="I14" s="16">
        <f t="shared" si="4"/>
        <v>5.25</v>
      </c>
      <c r="J14" s="24">
        <f t="shared" si="2"/>
        <v>0.9986501019683699</v>
      </c>
      <c r="K14" s="13">
        <f t="shared" ref="K14:K15" si="5">J14*$B$5</f>
        <v>998.65010196836988</v>
      </c>
    </row>
    <row r="15" spans="1:11" ht="15.75" thickBot="1" x14ac:dyDescent="0.3">
      <c r="D15" s="6">
        <v>100</v>
      </c>
      <c r="E15" s="29" t="s">
        <v>27</v>
      </c>
      <c r="F15" s="23">
        <f>NORMDIST(D15,$B$6,$B$7,TRUE)-(SUM(F$5:F14))</f>
        <v>1.3498980316301035E-3</v>
      </c>
      <c r="G15" s="21">
        <f t="shared" si="0"/>
        <v>1.3498980316301035</v>
      </c>
      <c r="I15" s="16">
        <f t="shared" si="4"/>
        <v>5.75</v>
      </c>
      <c r="J15" s="24">
        <f t="shared" si="2"/>
        <v>0.99987713361003483</v>
      </c>
      <c r="K15" s="13">
        <f t="shared" si="5"/>
        <v>999.87713361003478</v>
      </c>
    </row>
  </sheetData>
  <mergeCells count="3">
    <mergeCell ref="E1:K1"/>
    <mergeCell ref="F3:G3"/>
    <mergeCell ref="J3:K3"/>
  </mergeCells>
  <conditionalFormatting sqref="K6:K15">
    <cfRule type="dataBar" priority="13">
      <dataBar>
        <cfvo type="min"/>
        <cfvo type="max"/>
        <color rgb="FF638EC6"/>
      </dataBar>
    </cfRule>
  </conditionalFormatting>
  <conditionalFormatting sqref="K5:K15">
    <cfRule type="dataBar" priority="12">
      <dataBar>
        <cfvo type="min"/>
        <cfvo type="max"/>
        <color rgb="FF638EC6"/>
      </dataBar>
    </cfRule>
  </conditionalFormatting>
  <conditionalFormatting sqref="K5:K15">
    <cfRule type="dataBar" priority="3">
      <dataBar>
        <cfvo type="min"/>
        <cfvo type="max"/>
        <color rgb="FF638EC6"/>
      </dataBar>
    </cfRule>
  </conditionalFormatting>
  <conditionalFormatting sqref="G6:G12">
    <cfRule type="dataBar" priority="10">
      <dataBar>
        <cfvo type="min"/>
        <cfvo type="max"/>
        <color rgb="FF638EC6"/>
      </dataBar>
    </cfRule>
  </conditionalFormatting>
  <conditionalFormatting sqref="G5:G15">
    <cfRule type="dataBar" priority="9">
      <dataBar>
        <cfvo type="min"/>
        <cfvo type="max"/>
        <color rgb="FF638EC6"/>
      </dataBar>
    </cfRule>
  </conditionalFormatting>
  <conditionalFormatting sqref="G5:G15">
    <cfRule type="dataBar" priority="8">
      <dataBar>
        <cfvo type="min"/>
        <cfvo type="max"/>
        <color rgb="FF638EC6"/>
      </dataBar>
    </cfRule>
  </conditionalFormatting>
  <conditionalFormatting sqref="G5:G15">
    <cfRule type="dataBar" priority="1">
      <dataBar>
        <cfvo type="min"/>
        <cfvo type="max"/>
        <color rgb="FF638EC6"/>
      </dataBar>
    </cfRule>
  </conditionalFormatting>
  <conditionalFormatting sqref="F5:F15">
    <cfRule type="dataBar" priority="2">
      <dataBar>
        <cfvo type="min"/>
        <cfvo type="max"/>
        <color rgb="FF63C384"/>
      </dataBar>
    </cfRule>
  </conditionalFormatting>
  <conditionalFormatting sqref="J5:J15">
    <cfRule type="dataBar" priority="4">
      <dataBar>
        <cfvo type="min"/>
        <cfvo type="max"/>
        <color rgb="FF63C384"/>
      </dataBar>
    </cfRule>
  </conditionalFormatting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J16" sqref="J16"/>
    </sheetView>
  </sheetViews>
  <sheetFormatPr defaultRowHeight="12.75" x14ac:dyDescent="0.2"/>
  <cols>
    <col min="1" max="1" width="18.7109375" style="5" bestFit="1" customWidth="1"/>
    <col min="2" max="5" width="9.140625" style="5"/>
    <col min="6" max="6" width="11.28515625" style="5" customWidth="1"/>
    <col min="7" max="8" width="9.140625" style="5"/>
    <col min="9" max="9" width="12.42578125" style="5" customWidth="1"/>
    <col min="10" max="10" width="15.7109375" style="5" customWidth="1"/>
    <col min="11" max="16384" width="9.140625" style="5"/>
  </cols>
  <sheetData>
    <row r="1" spans="1:10" ht="18.75" x14ac:dyDescent="0.3">
      <c r="A1" s="3"/>
      <c r="B1" s="4"/>
      <c r="C1" s="4"/>
      <c r="D1" s="79"/>
      <c r="E1" s="79"/>
      <c r="F1" s="79"/>
      <c r="G1" s="79"/>
      <c r="H1" s="79"/>
      <c r="I1" s="79"/>
      <c r="J1" s="79"/>
    </row>
    <row r="2" spans="1:10" ht="13.5" thickBot="1" x14ac:dyDescent="0.25">
      <c r="C2" s="6"/>
    </row>
    <row r="3" spans="1:10" ht="15" x14ac:dyDescent="0.25">
      <c r="C3" s="6"/>
      <c r="E3" s="82" t="s">
        <v>13</v>
      </c>
      <c r="F3" s="83"/>
      <c r="I3" s="82" t="s">
        <v>12</v>
      </c>
      <c r="J3" s="83"/>
    </row>
    <row r="4" spans="1:10" ht="15.75" thickBot="1" x14ac:dyDescent="0.3">
      <c r="C4" s="6"/>
      <c r="D4" s="7" t="s">
        <v>2</v>
      </c>
      <c r="E4" s="8" t="s">
        <v>3</v>
      </c>
      <c r="F4" s="9" t="s">
        <v>1</v>
      </c>
      <c r="H4" s="7" t="s">
        <v>2</v>
      </c>
      <c r="I4" s="8" t="s">
        <v>14</v>
      </c>
      <c r="J4" s="9" t="s">
        <v>1</v>
      </c>
    </row>
    <row r="5" spans="1:10" x14ac:dyDescent="0.2">
      <c r="A5" s="10" t="s">
        <v>1</v>
      </c>
      <c r="B5" s="1">
        <v>1000</v>
      </c>
      <c r="C5" s="6"/>
      <c r="D5" s="11" t="s">
        <v>4</v>
      </c>
      <c r="E5" s="12">
        <f>NORMDIST(6,$B$6,$B$7,TRUE)</f>
        <v>1.1521310043880925E-2</v>
      </c>
      <c r="F5" s="13">
        <f t="shared" ref="F5:F11" si="0">E5*$B$5</f>
        <v>11.521310043880925</v>
      </c>
      <c r="H5" s="14">
        <v>6</v>
      </c>
      <c r="I5" s="24">
        <f>NORMDIST(H5,$B$6,$B$7,TRUE)</f>
        <v>1.1521310043880925E-2</v>
      </c>
      <c r="J5" s="13">
        <f t="shared" ref="J5:J11" si="1">I5*$B$5</f>
        <v>11.521310043880925</v>
      </c>
    </row>
    <row r="6" spans="1:10" ht="15" x14ac:dyDescent="0.25">
      <c r="A6" s="15" t="s">
        <v>15</v>
      </c>
      <c r="B6" s="2">
        <v>11</v>
      </c>
      <c r="C6" s="6"/>
      <c r="D6" s="16" t="s">
        <v>5</v>
      </c>
      <c r="E6" s="12">
        <f>NORMDIST(8,$B$6,$B$7,TRUE)-(SUM(E$5:E5))</f>
        <v>7.4819710665493311E-2</v>
      </c>
      <c r="F6" s="13">
        <f t="shared" si="0"/>
        <v>74.819710665493318</v>
      </c>
      <c r="H6" s="16">
        <f>H5+2</f>
        <v>8</v>
      </c>
      <c r="I6" s="24">
        <f>NORMDIST(H6,$B$6,$B$7,TRUE)</f>
        <v>8.634102070937423E-2</v>
      </c>
      <c r="J6" s="13">
        <f t="shared" si="1"/>
        <v>86.341020709374234</v>
      </c>
    </row>
    <row r="7" spans="1:10" ht="15" x14ac:dyDescent="0.25">
      <c r="A7" s="15" t="s">
        <v>16</v>
      </c>
      <c r="B7" s="17">
        <f>B8*B6</f>
        <v>2.2000000000000002</v>
      </c>
      <c r="C7" s="6"/>
      <c r="D7" s="18" t="s">
        <v>6</v>
      </c>
      <c r="E7" s="12">
        <f>NORMDIST(10,$B$6,$B$7,TRUE)-(SUM(E$5:E6))</f>
        <v>0.23837712115400311</v>
      </c>
      <c r="F7" s="13">
        <f t="shared" si="0"/>
        <v>238.37712115400311</v>
      </c>
      <c r="H7" s="16">
        <f t="shared" ref="H7:H12" si="2">H6+2</f>
        <v>10</v>
      </c>
      <c r="I7" s="24">
        <f>NORMDIST(H7,$B$6,$B$7,TRUE)</f>
        <v>0.32471814186337733</v>
      </c>
      <c r="J7" s="13">
        <f t="shared" si="1"/>
        <v>324.71814186337735</v>
      </c>
    </row>
    <row r="8" spans="1:10" ht="15.75" thickBot="1" x14ac:dyDescent="0.3">
      <c r="A8" s="19" t="s">
        <v>0</v>
      </c>
      <c r="B8" s="22">
        <v>0.2</v>
      </c>
      <c r="C8" s="6"/>
      <c r="D8" s="18" t="s">
        <v>7</v>
      </c>
      <c r="E8" s="12">
        <f>NORMDIST(12,$B$6,$B$7,TRUE)-(SUM(E$5:E7))</f>
        <v>0.35056371627324534</v>
      </c>
      <c r="F8" s="13">
        <f t="shared" si="0"/>
        <v>350.56371627324535</v>
      </c>
      <c r="H8" s="16">
        <f t="shared" si="2"/>
        <v>12</v>
      </c>
      <c r="I8" s="24">
        <f t="shared" ref="I8:I11" si="3">NORMDIST(H8,$B$6,$B$7,TRUE)</f>
        <v>0.67528185813662267</v>
      </c>
      <c r="J8" s="13">
        <f t="shared" si="1"/>
        <v>675.28185813662265</v>
      </c>
    </row>
    <row r="9" spans="1:10" ht="15" x14ac:dyDescent="0.25">
      <c r="A9" s="6"/>
      <c r="B9" s="3"/>
      <c r="C9" s="6"/>
      <c r="D9" s="18" t="s">
        <v>8</v>
      </c>
      <c r="E9" s="12">
        <f>NORMDIST(14,$B$6,$B$7,TRUE)-(SUM(E$5:E8))</f>
        <v>0.23837712115400311</v>
      </c>
      <c r="F9" s="13">
        <f t="shared" si="0"/>
        <v>238.37712115400311</v>
      </c>
      <c r="H9" s="16">
        <f t="shared" si="2"/>
        <v>14</v>
      </c>
      <c r="I9" s="24">
        <f t="shared" si="3"/>
        <v>0.91365897929062578</v>
      </c>
      <c r="J9" s="13">
        <f t="shared" si="1"/>
        <v>913.65897929062578</v>
      </c>
    </row>
    <row r="10" spans="1:10" ht="15" x14ac:dyDescent="0.25">
      <c r="A10" s="6"/>
      <c r="B10" s="3"/>
      <c r="C10" s="6"/>
      <c r="D10" s="16" t="s">
        <v>9</v>
      </c>
      <c r="E10" s="12">
        <f>NORMDIST(16,$B$6,$B$7,TRUE)-(SUM(E$5:E9))</f>
        <v>7.4819710665493311E-2</v>
      </c>
      <c r="F10" s="13">
        <f t="shared" si="0"/>
        <v>74.819710665493318</v>
      </c>
      <c r="H10" s="16">
        <f t="shared" si="2"/>
        <v>16</v>
      </c>
      <c r="I10" s="24">
        <f t="shared" si="3"/>
        <v>0.98847868995611909</v>
      </c>
      <c r="J10" s="13">
        <f t="shared" si="1"/>
        <v>988.47868995611907</v>
      </c>
    </row>
    <row r="11" spans="1:10" ht="15" x14ac:dyDescent="0.25">
      <c r="A11" s="6"/>
      <c r="B11" s="3"/>
      <c r="C11" s="6"/>
      <c r="D11" s="18" t="s">
        <v>10</v>
      </c>
      <c r="E11" s="12">
        <f>NORMDIST(18,$B$6,$B$7,TRUE)-(SUM(E$5:E10))</f>
        <v>1.0789541721488272E-2</v>
      </c>
      <c r="F11" s="13">
        <f t="shared" si="0"/>
        <v>10.789541721488272</v>
      </c>
      <c r="H11" s="16">
        <f t="shared" si="2"/>
        <v>18</v>
      </c>
      <c r="I11" s="24">
        <f t="shared" si="3"/>
        <v>0.99926823167760737</v>
      </c>
      <c r="J11" s="13">
        <f t="shared" si="1"/>
        <v>999.26823167760733</v>
      </c>
    </row>
    <row r="12" spans="1:10" ht="15.75" thickBot="1" x14ac:dyDescent="0.3">
      <c r="A12" s="6"/>
      <c r="B12" s="6"/>
      <c r="C12" s="6"/>
      <c r="D12" s="18" t="s">
        <v>11</v>
      </c>
      <c r="E12" s="20">
        <f>NORMDIST(100,$B$6,$B$7,TRUE)-(SUM(E$5:E11))</f>
        <v>7.3176832239263412E-4</v>
      </c>
      <c r="F12" s="21">
        <f>E12*$B$5</f>
        <v>0.73176832239263412</v>
      </c>
      <c r="H12" s="16">
        <f t="shared" si="2"/>
        <v>20</v>
      </c>
      <c r="I12" s="23">
        <f>NORMDIST(H12,$B$6,$B$7,TRUE)</f>
        <v>0.99997851572247454</v>
      </c>
      <c r="J12" s="21">
        <f>I12*$B$5</f>
        <v>999.97851572247453</v>
      </c>
    </row>
    <row r="13" spans="1:10" x14ac:dyDescent="0.2">
      <c r="A13" s="6"/>
      <c r="B13" s="6"/>
      <c r="C13" s="6"/>
    </row>
    <row r="14" spans="1:10" x14ac:dyDescent="0.2">
      <c r="A14" s="6"/>
      <c r="B14" s="6"/>
      <c r="C14" s="6"/>
    </row>
  </sheetData>
  <sheetProtection sheet="1" objects="1" scenarios="1"/>
  <mergeCells count="3">
    <mergeCell ref="D1:J1"/>
    <mergeCell ref="E3:F3"/>
    <mergeCell ref="I3:J3"/>
  </mergeCells>
  <conditionalFormatting sqref="J6:J12">
    <cfRule type="dataBar" priority="19">
      <dataBar>
        <cfvo type="min"/>
        <cfvo type="max"/>
        <color rgb="FF638EC6"/>
      </dataBar>
    </cfRule>
  </conditionalFormatting>
  <conditionalFormatting sqref="J5">
    <cfRule type="dataBar" priority="18">
      <dataBar>
        <cfvo type="min"/>
        <cfvo type="max"/>
        <color rgb="FF638EC6"/>
      </dataBar>
    </cfRule>
  </conditionalFormatting>
  <conditionalFormatting sqref="J5:J12">
    <cfRule type="dataBar" priority="17">
      <dataBar>
        <cfvo type="min"/>
        <cfvo type="max"/>
        <color rgb="FF638EC6"/>
      </dataBar>
    </cfRule>
  </conditionalFormatting>
  <conditionalFormatting sqref="F6:F12">
    <cfRule type="dataBar" priority="23">
      <dataBar>
        <cfvo type="min"/>
        <cfvo type="max"/>
        <color rgb="FF638EC6"/>
      </dataBar>
    </cfRule>
  </conditionalFormatting>
  <conditionalFormatting sqref="F5">
    <cfRule type="dataBar" priority="24">
      <dataBar>
        <cfvo type="min"/>
        <cfvo type="max"/>
        <color rgb="FF638EC6"/>
      </dataBar>
    </cfRule>
  </conditionalFormatting>
  <conditionalFormatting sqref="F5:F12">
    <cfRule type="dataBar" priority="1">
      <dataBar>
        <cfvo type="min"/>
        <cfvo type="max"/>
        <color rgb="FF638EC6"/>
      </dataBar>
    </cfRule>
  </conditionalFormatting>
  <conditionalFormatting sqref="F5">
    <cfRule type="dataBar" priority="4">
      <dataBar>
        <cfvo type="min"/>
        <cfvo type="max"/>
        <color rgb="FF638EC6"/>
      </dataBar>
    </cfRule>
  </conditionalFormatting>
  <conditionalFormatting sqref="E5:E12">
    <cfRule type="dataBar" priority="3">
      <dataBar>
        <cfvo type="min"/>
        <cfvo type="max"/>
        <color rgb="FF63C384"/>
      </dataBar>
    </cfRule>
  </conditionalFormatting>
  <conditionalFormatting sqref="I5:I12">
    <cfRule type="dataBar" priority="2">
      <dataBar>
        <cfvo type="min"/>
        <cfvo type="max"/>
        <color rgb="FF63C384"/>
      </dataBar>
    </cfRule>
  </conditionalFormatting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B5" sqref="B5"/>
    </sheetView>
  </sheetViews>
  <sheetFormatPr defaultRowHeight="12.75" x14ac:dyDescent="0.2"/>
  <cols>
    <col min="1" max="1" width="20.5703125" style="5" bestFit="1" customWidth="1"/>
    <col min="2" max="3" width="9.140625" style="5"/>
    <col min="4" max="4" width="9.140625" style="5" hidden="1" customWidth="1"/>
    <col min="5" max="5" width="10.85546875" style="5" bestFit="1" customWidth="1"/>
    <col min="6" max="6" width="9.140625" style="5"/>
    <col min="7" max="7" width="14.42578125" style="5" customWidth="1"/>
    <col min="8" max="9" width="9.140625" style="5"/>
    <col min="10" max="10" width="16.140625" style="5" customWidth="1"/>
    <col min="11" max="11" width="15.7109375" style="5" customWidth="1"/>
    <col min="12" max="13" width="9.140625" style="5"/>
    <col min="14" max="14" width="12.5703125" style="5" bestFit="1" customWidth="1"/>
    <col min="15" max="15" width="15.7109375" style="5" customWidth="1"/>
    <col min="16" max="16384" width="9.140625" style="5"/>
  </cols>
  <sheetData>
    <row r="1" spans="1:15" ht="18.75" x14ac:dyDescent="0.3">
      <c r="A1" s="3"/>
      <c r="B1" s="4"/>
      <c r="C1" s="4"/>
      <c r="D1" s="4"/>
      <c r="E1" s="79"/>
      <c r="F1" s="79"/>
      <c r="G1" s="79"/>
      <c r="H1" s="79"/>
      <c r="I1" s="79"/>
      <c r="J1" s="79"/>
      <c r="K1" s="79"/>
    </row>
    <row r="2" spans="1:15" ht="13.5" thickBot="1" x14ac:dyDescent="0.25">
      <c r="A2" s="5" t="s">
        <v>42</v>
      </c>
      <c r="C2" s="6"/>
      <c r="D2" s="6"/>
    </row>
    <row r="3" spans="1:15" ht="15.75" thickBot="1" x14ac:dyDescent="0.3">
      <c r="C3" s="6"/>
      <c r="D3" s="6"/>
      <c r="F3" s="84" t="s">
        <v>13</v>
      </c>
      <c r="G3" s="85"/>
      <c r="J3" s="82" t="s">
        <v>12</v>
      </c>
      <c r="K3" s="83"/>
      <c r="N3" s="82" t="s">
        <v>12</v>
      </c>
      <c r="O3" s="83"/>
    </row>
    <row r="4" spans="1:15" ht="15.75" thickBot="1" x14ac:dyDescent="0.3">
      <c r="C4" s="6"/>
      <c r="D4" s="6"/>
      <c r="E4" s="30" t="s">
        <v>2</v>
      </c>
      <c r="F4" s="8" t="s">
        <v>3</v>
      </c>
      <c r="G4" s="9" t="s">
        <v>1</v>
      </c>
      <c r="I4" s="25" t="s">
        <v>2</v>
      </c>
      <c r="J4" s="8" t="s">
        <v>14</v>
      </c>
      <c r="K4" s="9" t="s">
        <v>1</v>
      </c>
      <c r="M4" s="25" t="s">
        <v>2</v>
      </c>
      <c r="N4" s="8" t="s">
        <v>41</v>
      </c>
      <c r="O4" s="9" t="s">
        <v>1</v>
      </c>
    </row>
    <row r="5" spans="1:15" x14ac:dyDescent="0.2">
      <c r="A5" s="10" t="s">
        <v>1</v>
      </c>
      <c r="B5" s="1">
        <v>1000</v>
      </c>
      <c r="C5" s="6"/>
      <c r="D5" s="6">
        <v>200</v>
      </c>
      <c r="E5" s="31" t="s">
        <v>28</v>
      </c>
      <c r="F5" s="24">
        <f>NORMDIST(D5,$B$6,$B$7,TRUE)</f>
        <v>1.5508180233362827E-2</v>
      </c>
      <c r="G5" s="13">
        <f t="shared" ref="G5:G15" si="0">F5*$B$5</f>
        <v>15.508180233362827</v>
      </c>
      <c r="I5" s="36">
        <v>200</v>
      </c>
      <c r="J5" s="24">
        <f>NORMDIST(I5,$B$6,$B$7,TRUE)</f>
        <v>1.5508180233362827E-2</v>
      </c>
      <c r="K5" s="13">
        <f t="shared" ref="K5:K15" si="1">J5*$B$5</f>
        <v>15.508180233362827</v>
      </c>
      <c r="M5" s="36">
        <v>200</v>
      </c>
      <c r="N5" s="24">
        <f>1-NORMDIST(M5,$B$6,$B$7,TRUE)</f>
        <v>0.98449181976663713</v>
      </c>
      <c r="O5" s="13">
        <f t="shared" ref="O5:O17" si="2">N5*$B$5</f>
        <v>984.49181976663715</v>
      </c>
    </row>
    <row r="6" spans="1:15" ht="15" x14ac:dyDescent="0.25">
      <c r="A6" s="15" t="s">
        <v>15</v>
      </c>
      <c r="B6" s="38">
        <v>255</v>
      </c>
      <c r="C6" s="6"/>
      <c r="D6" s="6">
        <f>D5+10</f>
        <v>210</v>
      </c>
      <c r="E6" s="32" t="s">
        <v>29</v>
      </c>
      <c r="F6" s="24">
        <f>NORMDIST(D6,$B$6,$B$7,TRUE)-(SUM(F$5:F5))</f>
        <v>2.3298424495488371E-2</v>
      </c>
      <c r="G6" s="13">
        <f t="shared" si="0"/>
        <v>23.298424495488369</v>
      </c>
      <c r="I6" s="27">
        <f>I5+10</f>
        <v>210</v>
      </c>
      <c r="J6" s="24">
        <f t="shared" ref="J6:J17" si="3">NORMDIST(I6,$B$6,$B$7,TRUE)</f>
        <v>3.8806604728851196E-2</v>
      </c>
      <c r="K6" s="13">
        <f t="shared" si="1"/>
        <v>38.806604728851198</v>
      </c>
      <c r="M6" s="27">
        <f>M5+10</f>
        <v>210</v>
      </c>
      <c r="N6" s="24">
        <f t="shared" ref="N6:N17" si="4">1-NORMDIST(M6,$B$6,$B$7,TRUE)</f>
        <v>0.96119339527114878</v>
      </c>
      <c r="O6" s="13">
        <f t="shared" si="2"/>
        <v>961.1933952711488</v>
      </c>
    </row>
    <row r="7" spans="1:15" ht="15" x14ac:dyDescent="0.25">
      <c r="A7" s="15" t="s">
        <v>16</v>
      </c>
      <c r="B7" s="17">
        <f>B8*B6</f>
        <v>25.5</v>
      </c>
      <c r="C7" s="6"/>
      <c r="D7" s="6">
        <f t="shared" ref="D7:D16" si="5">D6+10</f>
        <v>220</v>
      </c>
      <c r="E7" s="33" t="s">
        <v>30</v>
      </c>
      <c r="F7" s="24">
        <f>NORMDIST(D7,$B$6,$B$7,TRUE)-(SUM(F$5:F6))</f>
        <v>4.6139690188182647E-2</v>
      </c>
      <c r="G7" s="13">
        <f t="shared" si="0"/>
        <v>46.139690188182648</v>
      </c>
      <c r="I7" s="27">
        <f t="shared" ref="I7:I17" si="6">I6+10</f>
        <v>220</v>
      </c>
      <c r="J7" s="24">
        <f t="shared" si="3"/>
        <v>8.4946294917033843E-2</v>
      </c>
      <c r="K7" s="13">
        <f t="shared" si="1"/>
        <v>84.946294917033839</v>
      </c>
      <c r="M7" s="27">
        <f t="shared" ref="M7:M17" si="7">M6+10</f>
        <v>220</v>
      </c>
      <c r="N7" s="24">
        <f t="shared" si="4"/>
        <v>0.91505370508296613</v>
      </c>
      <c r="O7" s="13">
        <f t="shared" si="2"/>
        <v>915.05370508296608</v>
      </c>
    </row>
    <row r="8" spans="1:15" ht="15.75" thickBot="1" x14ac:dyDescent="0.3">
      <c r="A8" s="19" t="s">
        <v>0</v>
      </c>
      <c r="B8" s="22">
        <v>0.1</v>
      </c>
      <c r="C8" s="6"/>
      <c r="D8" s="6">
        <f t="shared" si="5"/>
        <v>230</v>
      </c>
      <c r="E8" s="33" t="s">
        <v>31</v>
      </c>
      <c r="F8" s="24">
        <f>NORMDIST(D8,$B$6,$B$7,TRUE)-(SUM(F$5:F7))</f>
        <v>7.8499994973725035E-2</v>
      </c>
      <c r="G8" s="13">
        <f t="shared" si="0"/>
        <v>78.499994973725038</v>
      </c>
      <c r="I8" s="27">
        <f t="shared" si="6"/>
        <v>230</v>
      </c>
      <c r="J8" s="24">
        <f t="shared" si="3"/>
        <v>0.16344628989075888</v>
      </c>
      <c r="K8" s="13">
        <f t="shared" si="1"/>
        <v>163.44628989075889</v>
      </c>
      <c r="M8" s="27">
        <f t="shared" si="7"/>
        <v>230</v>
      </c>
      <c r="N8" s="24">
        <f t="shared" si="4"/>
        <v>0.83655371010924107</v>
      </c>
      <c r="O8" s="13">
        <f t="shared" si="2"/>
        <v>836.55371010924102</v>
      </c>
    </row>
    <row r="9" spans="1:15" ht="15" x14ac:dyDescent="0.25">
      <c r="A9" s="6"/>
      <c r="B9" s="3"/>
      <c r="C9" s="6"/>
      <c r="D9" s="6">
        <f t="shared" si="5"/>
        <v>240</v>
      </c>
      <c r="E9" s="33" t="s">
        <v>32</v>
      </c>
      <c r="F9" s="24">
        <f>NORMDIST(D9,$B$6,$B$7,TRUE)-(SUM(F$5:F8))</f>
        <v>0.11474089532269444</v>
      </c>
      <c r="G9" s="13">
        <f t="shared" si="0"/>
        <v>114.74089532269444</v>
      </c>
      <c r="I9" s="27">
        <f t="shared" si="6"/>
        <v>240</v>
      </c>
      <c r="J9" s="24">
        <f t="shared" si="3"/>
        <v>0.27818718521345331</v>
      </c>
      <c r="K9" s="13">
        <f t="shared" si="1"/>
        <v>278.18718521345329</v>
      </c>
      <c r="M9" s="27">
        <f t="shared" si="7"/>
        <v>240</v>
      </c>
      <c r="N9" s="24">
        <f t="shared" si="4"/>
        <v>0.72181281478654669</v>
      </c>
      <c r="O9" s="13">
        <f t="shared" si="2"/>
        <v>721.81281478654671</v>
      </c>
    </row>
    <row r="10" spans="1:15" ht="15" x14ac:dyDescent="0.25">
      <c r="A10" s="39"/>
      <c r="B10" s="3"/>
      <c r="C10" s="6"/>
      <c r="D10" s="6">
        <f t="shared" si="5"/>
        <v>250</v>
      </c>
      <c r="E10" s="32" t="s">
        <v>33</v>
      </c>
      <c r="F10" s="24">
        <f>NORMDIST(D10,$B$6,$B$7,TRUE)-(SUM(F$5:F9))</f>
        <v>0.1440872037053863</v>
      </c>
      <c r="G10" s="13">
        <f>F10*$B$5</f>
        <v>144.08720370538632</v>
      </c>
      <c r="I10" s="27">
        <f t="shared" si="6"/>
        <v>250</v>
      </c>
      <c r="J10" s="24">
        <f t="shared" si="3"/>
        <v>0.42227438891883962</v>
      </c>
      <c r="K10" s="13">
        <f t="shared" si="1"/>
        <v>422.27438891883963</v>
      </c>
      <c r="M10" s="27">
        <f t="shared" si="7"/>
        <v>250</v>
      </c>
      <c r="N10" s="24">
        <f t="shared" si="4"/>
        <v>0.57772561108116038</v>
      </c>
      <c r="O10" s="13">
        <f t="shared" si="2"/>
        <v>577.72561108116042</v>
      </c>
    </row>
    <row r="11" spans="1:15" ht="15" x14ac:dyDescent="0.25">
      <c r="A11" s="6"/>
      <c r="B11" s="3"/>
      <c r="C11" s="40"/>
      <c r="D11" s="6">
        <f t="shared" si="5"/>
        <v>260</v>
      </c>
      <c r="E11" s="33" t="s">
        <v>34</v>
      </c>
      <c r="F11" s="24">
        <f>NORMDIST(D11,$B$6,$B$7,TRUE)-(SUM(F$5:F10))</f>
        <v>0.15545122216232077</v>
      </c>
      <c r="G11" s="13">
        <f t="shared" si="0"/>
        <v>155.45122216232076</v>
      </c>
      <c r="I11" s="27">
        <f t="shared" si="6"/>
        <v>260</v>
      </c>
      <c r="J11" s="24">
        <f t="shared" si="3"/>
        <v>0.57772561108116038</v>
      </c>
      <c r="K11" s="13">
        <f t="shared" si="1"/>
        <v>577.72561108116042</v>
      </c>
      <c r="M11" s="27">
        <f t="shared" si="7"/>
        <v>260</v>
      </c>
      <c r="N11" s="24">
        <f t="shared" si="4"/>
        <v>0.42227438891883962</v>
      </c>
      <c r="O11" s="13">
        <f t="shared" si="2"/>
        <v>422.27438891883963</v>
      </c>
    </row>
    <row r="12" spans="1:15" ht="15" x14ac:dyDescent="0.25">
      <c r="A12" s="6"/>
      <c r="B12" s="6"/>
      <c r="C12" s="40"/>
      <c r="D12" s="6">
        <f t="shared" si="5"/>
        <v>270</v>
      </c>
      <c r="E12" s="33" t="s">
        <v>35</v>
      </c>
      <c r="F12" s="24">
        <f>NORMDIST(D12,$B$6,$B$7,TRUE)-(SUM(F$5:F11))</f>
        <v>0.1440872037053863</v>
      </c>
      <c r="G12" s="13">
        <f t="shared" si="0"/>
        <v>144.08720370538632</v>
      </c>
      <c r="I12" s="27">
        <f t="shared" si="6"/>
        <v>270</v>
      </c>
      <c r="J12" s="24">
        <f t="shared" si="3"/>
        <v>0.72181281478654669</v>
      </c>
      <c r="K12" s="13">
        <f t="shared" si="1"/>
        <v>721.81281478654671</v>
      </c>
      <c r="M12" s="27">
        <f t="shared" si="7"/>
        <v>270</v>
      </c>
      <c r="N12" s="24">
        <f t="shared" si="4"/>
        <v>0.27818718521345331</v>
      </c>
      <c r="O12" s="13">
        <f t="shared" si="2"/>
        <v>278.18718521345329</v>
      </c>
    </row>
    <row r="13" spans="1:15" ht="15" x14ac:dyDescent="0.25">
      <c r="A13" s="6"/>
      <c r="B13" s="6"/>
      <c r="C13" s="40"/>
      <c r="D13" s="6">
        <f t="shared" si="5"/>
        <v>280</v>
      </c>
      <c r="E13" s="33" t="s">
        <v>36</v>
      </c>
      <c r="F13" s="24">
        <f>NORMDIST(D13,$B$6,$B$7,TRUE)-(SUM(F$5:F12))</f>
        <v>0.11474089532269438</v>
      </c>
      <c r="G13" s="13">
        <f t="shared" si="0"/>
        <v>114.74089532269439</v>
      </c>
      <c r="I13" s="27">
        <f t="shared" si="6"/>
        <v>280</v>
      </c>
      <c r="J13" s="24">
        <f t="shared" si="3"/>
        <v>0.83655371010924107</v>
      </c>
      <c r="K13" s="13">
        <f t="shared" si="1"/>
        <v>836.55371010924102</v>
      </c>
      <c r="M13" s="27">
        <f t="shared" si="7"/>
        <v>280</v>
      </c>
      <c r="N13" s="24">
        <f t="shared" si="4"/>
        <v>0.16344628989075893</v>
      </c>
      <c r="O13" s="13">
        <f t="shared" si="2"/>
        <v>163.44628989075892</v>
      </c>
    </row>
    <row r="14" spans="1:15" ht="15" x14ac:dyDescent="0.25">
      <c r="A14" s="6"/>
      <c r="B14" s="6"/>
      <c r="C14" s="40"/>
      <c r="D14" s="6">
        <f t="shared" si="5"/>
        <v>290</v>
      </c>
      <c r="E14" s="34" t="s">
        <v>37</v>
      </c>
      <c r="F14" s="24">
        <f>NORMDIST(D14,$B$6,$B$7,TRUE)-(SUM(F$5:F13))</f>
        <v>7.8499994973725062E-2</v>
      </c>
      <c r="G14" s="13">
        <f t="shared" si="0"/>
        <v>78.499994973725066</v>
      </c>
      <c r="I14" s="27">
        <f t="shared" si="6"/>
        <v>290</v>
      </c>
      <c r="J14" s="24">
        <f t="shared" si="3"/>
        <v>0.91505370508296613</v>
      </c>
      <c r="K14" s="13">
        <f t="shared" si="1"/>
        <v>915.05370508296608</v>
      </c>
      <c r="M14" s="27">
        <f t="shared" si="7"/>
        <v>290</v>
      </c>
      <c r="N14" s="24">
        <f t="shared" si="4"/>
        <v>8.4946294917033871E-2</v>
      </c>
      <c r="O14" s="13">
        <f t="shared" si="2"/>
        <v>84.946294917033867</v>
      </c>
    </row>
    <row r="15" spans="1:15" ht="15" x14ac:dyDescent="0.25">
      <c r="C15" s="40"/>
      <c r="D15" s="6">
        <f t="shared" si="5"/>
        <v>300</v>
      </c>
      <c r="E15" s="33" t="s">
        <v>38</v>
      </c>
      <c r="F15" s="24">
        <f>NORMDIST(D15,$B$6,$B$7,TRUE)-(SUM(F$5:F14))</f>
        <v>4.6139690188182647E-2</v>
      </c>
      <c r="G15" s="13">
        <f t="shared" si="0"/>
        <v>46.139690188182648</v>
      </c>
      <c r="I15" s="27">
        <f t="shared" si="6"/>
        <v>300</v>
      </c>
      <c r="J15" s="24">
        <f t="shared" si="3"/>
        <v>0.96119339527114878</v>
      </c>
      <c r="K15" s="13">
        <f t="shared" si="1"/>
        <v>961.1933952711488</v>
      </c>
      <c r="M15" s="27">
        <f t="shared" si="7"/>
        <v>300</v>
      </c>
      <c r="N15" s="24">
        <f t="shared" si="4"/>
        <v>3.8806604728851224E-2</v>
      </c>
      <c r="O15" s="13">
        <f t="shared" si="2"/>
        <v>38.806604728851227</v>
      </c>
    </row>
    <row r="16" spans="1:15" ht="15" x14ac:dyDescent="0.25">
      <c r="C16" s="40"/>
      <c r="D16" s="6">
        <f t="shared" si="5"/>
        <v>310</v>
      </c>
      <c r="E16" s="33" t="s">
        <v>39</v>
      </c>
      <c r="F16" s="24">
        <f>NORMDIST(D16,$B$6,$B$7,TRUE)-(SUM(F$5:F15))</f>
        <v>2.3298424495488357E-2</v>
      </c>
      <c r="G16" s="13">
        <f t="shared" ref="G16:G17" si="8">F16*$B$5</f>
        <v>23.298424495488355</v>
      </c>
      <c r="I16" s="27">
        <f>I15+10</f>
        <v>310</v>
      </c>
      <c r="J16" s="24">
        <f t="shared" si="3"/>
        <v>0.98449181976663713</v>
      </c>
      <c r="K16" s="13">
        <f t="shared" ref="K16:K17" si="9">J16*$B$5</f>
        <v>984.49181976663715</v>
      </c>
      <c r="M16" s="27">
        <f>M15+10</f>
        <v>310</v>
      </c>
      <c r="N16" s="24">
        <f t="shared" si="4"/>
        <v>1.5508180233362867E-2</v>
      </c>
      <c r="O16" s="13">
        <f t="shared" si="2"/>
        <v>15.508180233362868</v>
      </c>
    </row>
    <row r="17" spans="3:15" ht="15.75" thickBot="1" x14ac:dyDescent="0.3">
      <c r="C17" s="40"/>
      <c r="D17" s="6">
        <v>1000</v>
      </c>
      <c r="E17" s="35" t="s">
        <v>40</v>
      </c>
      <c r="F17" s="23">
        <f>NORMDIST(D17,$B$6,$B$7,TRUE)-(SUM(F$5:F16))</f>
        <v>1.5508180233362867E-2</v>
      </c>
      <c r="G17" s="21">
        <f t="shared" si="8"/>
        <v>15.508180233362868</v>
      </c>
      <c r="I17" s="37">
        <f t="shared" si="6"/>
        <v>320</v>
      </c>
      <c r="J17" s="23">
        <f t="shared" si="3"/>
        <v>0.99459868868079415</v>
      </c>
      <c r="K17" s="21">
        <f t="shared" si="9"/>
        <v>994.59868868079411</v>
      </c>
      <c r="M17" s="37">
        <f t="shared" si="7"/>
        <v>320</v>
      </c>
      <c r="N17" s="24">
        <f t="shared" si="4"/>
        <v>5.4013113192058482E-3</v>
      </c>
      <c r="O17" s="21">
        <f t="shared" si="2"/>
        <v>5.4013113192058482</v>
      </c>
    </row>
    <row r="18" spans="3:15" x14ac:dyDescent="0.2">
      <c r="C18" s="41"/>
      <c r="G18" s="41"/>
    </row>
  </sheetData>
  <sheetProtection sheet="1" objects="1" scenarios="1"/>
  <mergeCells count="4">
    <mergeCell ref="E1:K1"/>
    <mergeCell ref="F3:G3"/>
    <mergeCell ref="J3:K3"/>
    <mergeCell ref="N3:O3"/>
  </mergeCells>
  <conditionalFormatting sqref="K6:K17">
    <cfRule type="dataBar" priority="20">
      <dataBar>
        <cfvo type="min"/>
        <cfvo type="max"/>
        <color rgb="FF638EC6"/>
      </dataBar>
    </cfRule>
  </conditionalFormatting>
  <conditionalFormatting sqref="K5:K17">
    <cfRule type="dataBar" priority="19">
      <dataBar>
        <cfvo type="min"/>
        <cfvo type="max"/>
        <color rgb="FF638EC6"/>
      </dataBar>
    </cfRule>
  </conditionalFormatting>
  <conditionalFormatting sqref="G6:G12">
    <cfRule type="dataBar" priority="17">
      <dataBar>
        <cfvo type="min"/>
        <cfvo type="max"/>
        <color rgb="FF638EC6"/>
      </dataBar>
    </cfRule>
  </conditionalFormatting>
  <conditionalFormatting sqref="G5:G17">
    <cfRule type="dataBar" priority="16">
      <dataBar>
        <cfvo type="min"/>
        <cfvo type="max"/>
        <color rgb="FF638EC6"/>
      </dataBar>
    </cfRule>
  </conditionalFormatting>
  <conditionalFormatting sqref="F5:F17">
    <cfRule type="dataBar" priority="9">
      <dataBar>
        <cfvo type="min"/>
        <cfvo type="max"/>
        <color rgb="FF63C384"/>
      </dataBar>
    </cfRule>
  </conditionalFormatting>
  <conditionalFormatting sqref="J5:J17">
    <cfRule type="dataBar" priority="6">
      <dataBar>
        <cfvo type="min"/>
        <cfvo type="max"/>
        <color rgb="FF63C384"/>
      </dataBar>
    </cfRule>
  </conditionalFormatting>
  <conditionalFormatting sqref="K4:K17">
    <cfRule type="dataBar" priority="5">
      <dataBar>
        <cfvo type="min"/>
        <cfvo type="max"/>
        <color rgb="FF638EC6"/>
      </dataBar>
    </cfRule>
  </conditionalFormatting>
  <conditionalFormatting sqref="O6:O17">
    <cfRule type="dataBar" priority="4">
      <dataBar>
        <cfvo type="min"/>
        <cfvo type="max"/>
        <color rgb="FF638EC6"/>
      </dataBar>
    </cfRule>
  </conditionalFormatting>
  <conditionalFormatting sqref="O5:O17">
    <cfRule type="dataBar" priority="3">
      <dataBar>
        <cfvo type="min"/>
        <cfvo type="max"/>
        <color rgb="FF638EC6"/>
      </dataBar>
    </cfRule>
  </conditionalFormatting>
  <conditionalFormatting sqref="N5:N17">
    <cfRule type="dataBar" priority="2">
      <dataBar>
        <cfvo type="min"/>
        <cfvo type="max"/>
        <color rgb="FF63C384"/>
      </dataBar>
    </cfRule>
  </conditionalFormatting>
  <conditionalFormatting sqref="O4:O17">
    <cfRule type="dataBar" priority="1">
      <dataBar>
        <cfvo type="min"/>
        <cfvo type="max"/>
        <color rgb="FF638EC6"/>
      </dataBar>
    </cfRule>
  </conditionalFormatting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4"/>
  <sheetViews>
    <sheetView tabSelected="1" workbookViewId="0">
      <selection activeCell="E4" sqref="E4"/>
    </sheetView>
  </sheetViews>
  <sheetFormatPr defaultRowHeight="12.75" x14ac:dyDescent="0.2"/>
  <cols>
    <col min="1" max="1" width="3.5703125" style="94" customWidth="1"/>
    <col min="2" max="2" width="10.5703125" style="94" customWidth="1"/>
    <col min="3" max="3" width="9.140625" style="94"/>
    <col min="4" max="4" width="9.7109375" style="94" customWidth="1"/>
    <col min="5" max="5" width="9.140625" style="94" customWidth="1"/>
    <col min="6" max="6" width="13.28515625" style="94" bestFit="1" customWidth="1"/>
    <col min="7" max="7" width="10.85546875" style="94" customWidth="1"/>
    <col min="8" max="8" width="12" style="94" customWidth="1"/>
    <col min="9" max="9" width="14" style="94" bestFit="1" customWidth="1"/>
    <col min="10" max="10" width="9.140625" style="94"/>
    <col min="11" max="11" width="11" style="94" customWidth="1"/>
    <col min="12" max="12" width="9.42578125" style="94" customWidth="1"/>
    <col min="13" max="13" width="10.5703125" style="94" customWidth="1"/>
    <col min="14" max="14" width="5.5703125" style="94" hidden="1" customWidth="1"/>
    <col min="15" max="15" width="8.5703125" style="94" customWidth="1"/>
    <col min="16" max="16384" width="9.140625" style="94"/>
  </cols>
  <sheetData>
    <row r="1" spans="1:21" x14ac:dyDescent="0.2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3"/>
      <c r="Q1" s="93"/>
      <c r="R1" s="93"/>
      <c r="S1" s="93"/>
      <c r="T1" s="93"/>
      <c r="U1" s="93"/>
    </row>
    <row r="2" spans="1:21" ht="18" x14ac:dyDescent="0.25">
      <c r="A2" s="92"/>
      <c r="B2" s="95" t="s">
        <v>52</v>
      </c>
      <c r="C2" s="96"/>
      <c r="D2" s="97"/>
      <c r="E2" s="92"/>
      <c r="F2" s="92"/>
      <c r="G2" s="92"/>
      <c r="H2" s="92"/>
      <c r="I2" s="92"/>
      <c r="J2" s="98"/>
      <c r="K2" s="99" t="s">
        <v>53</v>
      </c>
      <c r="L2" s="100"/>
      <c r="M2" s="101"/>
      <c r="O2" s="92"/>
      <c r="P2" s="93"/>
      <c r="Q2" s="93"/>
      <c r="R2" s="93"/>
      <c r="S2" s="93"/>
      <c r="T2" s="93"/>
      <c r="U2" s="93"/>
    </row>
    <row r="3" spans="1:21" ht="15" x14ac:dyDescent="0.2">
      <c r="A3" s="92"/>
      <c r="B3" s="92"/>
      <c r="C3" s="92"/>
      <c r="D3" s="92"/>
      <c r="E3" s="92"/>
      <c r="F3" s="92"/>
      <c r="G3" s="102" t="s">
        <v>54</v>
      </c>
      <c r="H3" s="103"/>
      <c r="I3" s="92"/>
      <c r="J3" s="98"/>
      <c r="K3" s="104" t="s">
        <v>55</v>
      </c>
      <c r="L3" s="105"/>
      <c r="M3" s="106"/>
      <c r="O3" s="92"/>
      <c r="P3" s="93"/>
      <c r="Q3" s="93"/>
      <c r="R3" s="93"/>
      <c r="S3" s="93"/>
      <c r="T3" s="93"/>
      <c r="U3" s="93"/>
    </row>
    <row r="4" spans="1:21" ht="17.45" customHeight="1" x14ac:dyDescent="0.2">
      <c r="A4" s="92"/>
      <c r="B4" s="107" t="s">
        <v>56</v>
      </c>
      <c r="C4" s="108"/>
      <c r="D4" s="109"/>
      <c r="E4" s="110">
        <v>275</v>
      </c>
      <c r="F4" s="92"/>
      <c r="G4" s="111" t="s">
        <v>46</v>
      </c>
      <c r="H4" s="112" t="s">
        <v>57</v>
      </c>
      <c r="I4" s="92"/>
      <c r="J4" s="98"/>
      <c r="K4" s="112" t="s">
        <v>58</v>
      </c>
      <c r="L4" s="112" t="s">
        <v>59</v>
      </c>
      <c r="M4" s="112" t="s">
        <v>60</v>
      </c>
      <c r="O4" s="113"/>
      <c r="P4" s="93"/>
      <c r="Q4" s="93"/>
      <c r="R4" s="93"/>
      <c r="S4" s="93"/>
      <c r="T4" s="93"/>
      <c r="U4" s="93"/>
    </row>
    <row r="5" spans="1:21" ht="17.45" customHeight="1" x14ac:dyDescent="0.2">
      <c r="A5" s="92"/>
      <c r="B5" s="107" t="s">
        <v>61</v>
      </c>
      <c r="C5" s="108"/>
      <c r="D5" s="109"/>
      <c r="E5" s="114">
        <v>0.115</v>
      </c>
      <c r="F5" s="92"/>
      <c r="G5" s="115">
        <f>E4+10</f>
        <v>285</v>
      </c>
      <c r="H5" s="116">
        <f>INDEX($E$57:$G$282,MATCH($G5,$E$57:$E$282,2),3)</f>
        <v>188</v>
      </c>
      <c r="I5" s="92"/>
      <c r="J5" s="98"/>
      <c r="K5" s="110">
        <v>65</v>
      </c>
      <c r="L5" s="117">
        <v>290</v>
      </c>
      <c r="M5" s="118">
        <v>2.9</v>
      </c>
      <c r="O5" s="113"/>
      <c r="P5" s="93"/>
      <c r="Q5" s="93"/>
      <c r="R5" s="93"/>
      <c r="S5" s="93"/>
      <c r="T5" s="93"/>
      <c r="U5" s="93"/>
    </row>
    <row r="6" spans="1:21" ht="17.45" customHeight="1" x14ac:dyDescent="0.2">
      <c r="A6" s="92"/>
      <c r="B6" s="119" t="s">
        <v>62</v>
      </c>
      <c r="C6" s="120"/>
      <c r="D6" s="120"/>
      <c r="E6" s="121">
        <f>E4*E5</f>
        <v>31.625</v>
      </c>
      <c r="F6" s="92"/>
      <c r="G6" s="115">
        <f>G5+10</f>
        <v>295</v>
      </c>
      <c r="H6" s="116">
        <f t="shared" ref="H6:H12" si="0">INDEX($E$57:$G$282,MATCH($G6,$E$57:$E$282,2),3)</f>
        <v>132</v>
      </c>
      <c r="I6" s="92"/>
      <c r="J6" s="92"/>
      <c r="K6" s="92"/>
      <c r="L6" s="92"/>
      <c r="M6" s="92"/>
      <c r="N6" s="92"/>
      <c r="O6" s="122"/>
      <c r="P6" s="93"/>
      <c r="Q6" s="93"/>
      <c r="R6" s="93"/>
      <c r="S6" s="93"/>
      <c r="T6" s="93"/>
      <c r="U6" s="93"/>
    </row>
    <row r="7" spans="1:21" ht="17.45" customHeight="1" x14ac:dyDescent="0.2">
      <c r="A7" s="92"/>
      <c r="B7" s="107" t="s">
        <v>63</v>
      </c>
      <c r="C7" s="108"/>
      <c r="D7" s="109"/>
      <c r="E7" s="110">
        <v>500</v>
      </c>
      <c r="F7" s="92"/>
      <c r="G7" s="115">
        <f t="shared" ref="G7:G12" si="1">G6+10</f>
        <v>305</v>
      </c>
      <c r="H7" s="116">
        <f t="shared" si="0"/>
        <v>86</v>
      </c>
      <c r="I7" s="92"/>
      <c r="J7" s="92"/>
      <c r="K7" s="92"/>
      <c r="L7" s="92"/>
      <c r="M7" s="92"/>
      <c r="N7" s="92"/>
      <c r="O7" s="98"/>
      <c r="P7" s="93"/>
      <c r="Q7" s="93"/>
      <c r="R7" s="93"/>
      <c r="S7" s="93"/>
      <c r="T7" s="93"/>
      <c r="U7" s="93"/>
    </row>
    <row r="8" spans="1:21" ht="17.45" customHeight="1" x14ac:dyDescent="0.25">
      <c r="A8" s="92"/>
      <c r="B8" s="119" t="s">
        <v>64</v>
      </c>
      <c r="C8" s="120"/>
      <c r="D8" s="120"/>
      <c r="E8" s="110">
        <v>310</v>
      </c>
      <c r="F8" s="92"/>
      <c r="G8" s="115">
        <f t="shared" si="1"/>
        <v>315</v>
      </c>
      <c r="H8" s="116">
        <f t="shared" si="0"/>
        <v>51</v>
      </c>
      <c r="I8" s="92"/>
      <c r="J8" s="123" t="s">
        <v>65</v>
      </c>
      <c r="K8" s="124"/>
      <c r="L8" s="125"/>
      <c r="M8" s="126"/>
      <c r="N8" s="98"/>
      <c r="O8" s="122"/>
      <c r="P8" s="93"/>
      <c r="Q8" s="93"/>
      <c r="R8" s="93"/>
      <c r="S8" s="93"/>
      <c r="T8" s="93"/>
      <c r="U8" s="93"/>
    </row>
    <row r="9" spans="1:21" ht="17.45" customHeight="1" x14ac:dyDescent="0.2">
      <c r="A9" s="92"/>
      <c r="B9" s="107" t="s">
        <v>66</v>
      </c>
      <c r="C9" s="108"/>
      <c r="D9" s="109"/>
      <c r="E9" s="116">
        <f>INDEX($E$57:$G$282,MATCH($E$8,$E$57:$E$282,2),3)</f>
        <v>67</v>
      </c>
      <c r="F9" s="92"/>
      <c r="G9" s="115">
        <f t="shared" si="1"/>
        <v>325</v>
      </c>
      <c r="H9" s="116">
        <f t="shared" si="0"/>
        <v>28</v>
      </c>
      <c r="I9" s="92"/>
      <c r="J9" s="127"/>
      <c r="K9" s="128" t="s">
        <v>67</v>
      </c>
      <c r="L9" s="129"/>
      <c r="M9" s="130">
        <v>60</v>
      </c>
      <c r="N9" s="131">
        <f>IF(M9=0,N9,((0.00463*$M9^2 + 1.68*$M9 - 22.05)/(((0.00463*$L$5^2 + 1.68*$L$5 - 22.05)-(0.00463*$K$5^2 + 1.68*$K$5 - 22.05))/($L$5-$K$5))*$M$5))</f>
        <v>83.255517277691695</v>
      </c>
      <c r="O9" s="132" t="s">
        <v>68</v>
      </c>
      <c r="P9" s="93"/>
      <c r="Q9" s="93"/>
      <c r="R9" s="93"/>
      <c r="S9" s="93"/>
      <c r="T9" s="93"/>
      <c r="U9" s="93"/>
    </row>
    <row r="10" spans="1:21" ht="17.45" customHeight="1" x14ac:dyDescent="0.2">
      <c r="A10" s="92"/>
      <c r="B10" s="119" t="s">
        <v>69</v>
      </c>
      <c r="C10" s="120"/>
      <c r="D10" s="120"/>
      <c r="E10" s="116">
        <f>(INDEX($E$57:$J$282,MATCH($E$8,$E$57:$E$282,2),6))/E9</f>
        <v>342.48909563291772</v>
      </c>
      <c r="F10" s="92"/>
      <c r="G10" s="115">
        <f t="shared" si="1"/>
        <v>335</v>
      </c>
      <c r="H10" s="116">
        <f t="shared" si="0"/>
        <v>14</v>
      </c>
      <c r="I10" s="92"/>
      <c r="J10" s="133"/>
      <c r="K10" s="134" t="s">
        <v>70</v>
      </c>
      <c r="L10" s="135"/>
      <c r="M10" s="136">
        <f>N10-N9</f>
        <v>606.12870639206903</v>
      </c>
      <c r="N10" s="131">
        <f>((0.00463*E4^2+1.68*E4-22.05)/(((0.00463*$L$5^2+1.68*$L$5-22.05)-(0.00463*$K$5^2+1.68*$K$5-22.05))/($L$5-$K$5))*$M$5)</f>
        <v>689.38422366976067</v>
      </c>
      <c r="O10" s="132" t="s">
        <v>68</v>
      </c>
      <c r="P10" s="93"/>
      <c r="Q10" s="93"/>
      <c r="R10" s="93"/>
      <c r="S10" s="93"/>
      <c r="T10" s="93"/>
      <c r="U10" s="93"/>
    </row>
    <row r="11" spans="1:21" ht="17.45" customHeight="1" x14ac:dyDescent="0.2">
      <c r="A11" s="92"/>
      <c r="B11" s="107" t="s">
        <v>71</v>
      </c>
      <c r="C11" s="108"/>
      <c r="D11" s="109"/>
      <c r="E11" s="110">
        <v>340</v>
      </c>
      <c r="F11" s="92"/>
      <c r="G11" s="115">
        <f t="shared" si="1"/>
        <v>345</v>
      </c>
      <c r="H11" s="116">
        <f t="shared" si="0"/>
        <v>7</v>
      </c>
      <c r="I11" s="92"/>
      <c r="J11" s="137"/>
      <c r="K11" s="138"/>
      <c r="L11" s="139" t="s">
        <v>72</v>
      </c>
      <c r="M11" s="136">
        <f>E7*M10/2000</f>
        <v>151.53217659801726</v>
      </c>
      <c r="N11" s="98"/>
      <c r="O11" s="132" t="s">
        <v>73</v>
      </c>
      <c r="P11" s="93"/>
      <c r="Q11" s="93"/>
      <c r="R11" s="93"/>
      <c r="S11" s="93"/>
      <c r="T11" s="93"/>
      <c r="U11" s="93"/>
    </row>
    <row r="12" spans="1:21" ht="17.45" customHeight="1" x14ac:dyDescent="0.2">
      <c r="A12" s="92"/>
      <c r="B12" s="140" t="s">
        <v>74</v>
      </c>
      <c r="C12" s="141"/>
      <c r="D12" s="141"/>
      <c r="E12" s="116">
        <f>INDEX($E$57:$G$282,MATCH($E$11,$E$57:$E$282,2),3)</f>
        <v>10</v>
      </c>
      <c r="F12" s="92"/>
      <c r="G12" s="115">
        <f t="shared" si="1"/>
        <v>355</v>
      </c>
      <c r="H12" s="116">
        <f t="shared" si="0"/>
        <v>3</v>
      </c>
      <c r="I12" s="92"/>
      <c r="J12" s="92"/>
      <c r="K12" s="92"/>
      <c r="L12" s="92"/>
      <c r="M12" s="92"/>
      <c r="N12" s="92"/>
      <c r="O12" s="92"/>
      <c r="P12" s="93"/>
      <c r="Q12" s="93"/>
      <c r="R12" s="93"/>
      <c r="S12" s="93"/>
      <c r="T12" s="93"/>
      <c r="U12" s="93"/>
    </row>
    <row r="13" spans="1:21" ht="17.45" customHeight="1" x14ac:dyDescent="0.2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3"/>
      <c r="L13" s="93"/>
      <c r="M13" s="93"/>
      <c r="N13" s="92"/>
      <c r="O13" s="92"/>
      <c r="P13" s="93"/>
      <c r="Q13" s="93"/>
      <c r="R13" s="93"/>
      <c r="S13" s="93"/>
      <c r="T13" s="93"/>
      <c r="U13" s="93"/>
    </row>
    <row r="14" spans="1:21" ht="17.45" customHeight="1" x14ac:dyDescent="0.2">
      <c r="A14" s="92"/>
      <c r="B14" s="142" t="s">
        <v>44</v>
      </c>
      <c r="C14" s="120"/>
      <c r="D14" s="120"/>
      <c r="E14" s="110">
        <v>70</v>
      </c>
      <c r="F14" s="92"/>
      <c r="G14" s="92"/>
      <c r="H14" s="92"/>
      <c r="I14" s="92"/>
      <c r="J14" s="92"/>
      <c r="K14" s="93"/>
      <c r="L14" s="93"/>
      <c r="M14" s="93"/>
      <c r="N14" s="92"/>
      <c r="O14" s="92"/>
      <c r="P14" s="93"/>
      <c r="Q14" s="93"/>
      <c r="R14" s="93"/>
      <c r="S14" s="93"/>
      <c r="T14" s="93"/>
      <c r="U14" s="93"/>
    </row>
    <row r="15" spans="1:21" ht="17.45" customHeight="1" x14ac:dyDescent="0.2">
      <c r="A15" s="92"/>
      <c r="B15" s="142" t="s">
        <v>75</v>
      </c>
      <c r="D15" s="120"/>
      <c r="E15" s="116">
        <f>INDEX($H$57:$K$282,MATCH(E7-E14,$H$57:$H$282,2),4)</f>
        <v>309</v>
      </c>
      <c r="F15" s="92"/>
      <c r="G15" s="92"/>
      <c r="H15" s="92"/>
      <c r="I15" s="92"/>
      <c r="J15" s="92"/>
      <c r="K15" s="93"/>
      <c r="L15" s="93"/>
      <c r="M15" s="93"/>
      <c r="N15" s="92"/>
      <c r="O15" s="92"/>
      <c r="P15" s="93"/>
      <c r="Q15" s="93"/>
      <c r="R15" s="93"/>
      <c r="S15" s="93"/>
      <c r="T15" s="93"/>
      <c r="U15" s="93"/>
    </row>
    <row r="16" spans="1:21" ht="17.45" customHeight="1" x14ac:dyDescent="0.2">
      <c r="A16" s="92"/>
      <c r="B16" s="142" t="s">
        <v>76</v>
      </c>
      <c r="C16" s="120"/>
      <c r="D16" s="120"/>
      <c r="E16" s="116">
        <f>INDEX($H$57:$L$282,MATCH(E7-E14,$H$57:$H$282,1),5)</f>
        <v>340.83585039414572</v>
      </c>
      <c r="F16" s="92"/>
      <c r="G16" s="92"/>
      <c r="H16" s="92"/>
      <c r="I16" s="92"/>
      <c r="J16" s="92"/>
      <c r="K16" s="93"/>
      <c r="L16" s="93"/>
      <c r="M16" s="93"/>
      <c r="N16" s="92"/>
      <c r="O16" s="92"/>
      <c r="P16" s="93"/>
      <c r="Q16" s="93"/>
      <c r="R16" s="93"/>
      <c r="S16" s="93"/>
      <c r="T16" s="93"/>
      <c r="U16" s="93"/>
    </row>
    <row r="17" spans="1:21" ht="17.45" customHeight="1" x14ac:dyDescent="0.2">
      <c r="A17" s="92"/>
      <c r="B17" s="142" t="s">
        <v>77</v>
      </c>
      <c r="C17" s="120"/>
      <c r="D17" s="120"/>
      <c r="E17" s="116">
        <f>(INDEX($H$57:$M$282,MATCH(E7-E14,$H$57:$H$282,1),6))</f>
        <v>266.7574205246828</v>
      </c>
      <c r="F17" s="92"/>
      <c r="G17" s="92"/>
      <c r="H17" s="92"/>
      <c r="I17" s="92"/>
      <c r="J17" s="92"/>
      <c r="K17" s="93"/>
      <c r="L17" s="93"/>
      <c r="M17" s="93"/>
      <c r="N17" s="92"/>
      <c r="O17" s="92"/>
      <c r="P17" s="93"/>
      <c r="Q17" s="93"/>
      <c r="R17" s="93"/>
      <c r="S17" s="93"/>
      <c r="T17" s="93"/>
      <c r="U17" s="93"/>
    </row>
    <row r="18" spans="1:21" x14ac:dyDescent="0.2">
      <c r="A18" s="92"/>
      <c r="B18" s="92"/>
      <c r="C18" s="143"/>
      <c r="D18" s="92"/>
      <c r="E18" s="92"/>
      <c r="F18" s="92"/>
      <c r="G18" s="92"/>
      <c r="H18" s="92"/>
      <c r="I18" s="92"/>
      <c r="J18" s="113"/>
      <c r="K18" s="113"/>
      <c r="L18" s="113"/>
      <c r="M18" s="113"/>
      <c r="N18" s="113"/>
      <c r="O18" s="113"/>
      <c r="P18" s="93"/>
      <c r="Q18" s="93"/>
      <c r="R18" s="93"/>
      <c r="S18" s="93"/>
      <c r="T18" s="93"/>
      <c r="U18" s="93"/>
    </row>
    <row r="19" spans="1:21" x14ac:dyDescent="0.2">
      <c r="A19" s="92"/>
      <c r="B19" s="92"/>
      <c r="C19" s="143"/>
      <c r="D19" s="92"/>
      <c r="E19" s="92"/>
      <c r="F19" s="92"/>
      <c r="G19" s="92"/>
      <c r="H19" s="92"/>
      <c r="I19" s="92"/>
      <c r="J19" s="113"/>
      <c r="K19" s="113"/>
      <c r="L19" s="113"/>
      <c r="M19" s="113"/>
      <c r="N19" s="113"/>
      <c r="O19" s="113"/>
      <c r="P19" s="93"/>
      <c r="Q19" s="93"/>
      <c r="R19" s="93"/>
      <c r="S19" s="93"/>
      <c r="T19" s="93"/>
      <c r="U19" s="93"/>
    </row>
    <row r="20" spans="1:21" x14ac:dyDescent="0.2">
      <c r="A20" s="92"/>
      <c r="B20" s="92"/>
      <c r="C20" s="143"/>
      <c r="D20" s="92"/>
      <c r="E20" s="92"/>
      <c r="F20" s="92"/>
      <c r="G20" s="92"/>
      <c r="H20" s="92"/>
      <c r="I20" s="92"/>
      <c r="J20" s="113"/>
      <c r="K20" s="113"/>
      <c r="L20" s="113"/>
      <c r="M20" s="113"/>
      <c r="N20" s="113"/>
      <c r="O20" s="113"/>
      <c r="P20" s="93"/>
      <c r="Q20" s="93"/>
      <c r="R20" s="93"/>
      <c r="S20" s="93"/>
      <c r="T20" s="93"/>
      <c r="U20" s="93"/>
    </row>
    <row r="21" spans="1:21" x14ac:dyDescent="0.2">
      <c r="A21" s="92"/>
      <c r="B21" s="92"/>
      <c r="C21" s="143"/>
      <c r="D21" s="92"/>
      <c r="E21" s="92"/>
      <c r="F21" s="92"/>
      <c r="G21" s="92"/>
      <c r="H21" s="92"/>
      <c r="I21" s="92"/>
      <c r="J21" s="113"/>
      <c r="K21" s="113"/>
      <c r="L21" s="113"/>
      <c r="M21" s="113"/>
      <c r="N21" s="113"/>
      <c r="O21" s="113"/>
      <c r="P21" s="93"/>
      <c r="Q21" s="93"/>
      <c r="R21" s="93"/>
      <c r="S21" s="93"/>
      <c r="T21" s="93"/>
      <c r="U21" s="93"/>
    </row>
    <row r="22" spans="1:21" x14ac:dyDescent="0.2">
      <c r="A22" s="92"/>
      <c r="B22" s="92"/>
      <c r="C22" s="143"/>
      <c r="D22" s="92"/>
      <c r="E22" s="92"/>
      <c r="F22" s="92"/>
      <c r="G22" s="92"/>
      <c r="H22" s="92"/>
      <c r="I22" s="92"/>
      <c r="J22" s="113"/>
      <c r="K22" s="113"/>
      <c r="L22" s="113"/>
      <c r="M22" s="113"/>
      <c r="N22" s="113"/>
      <c r="O22" s="113"/>
      <c r="P22" s="93"/>
      <c r="Q22" s="93"/>
      <c r="R22" s="93"/>
      <c r="S22" s="93"/>
      <c r="T22" s="93"/>
      <c r="U22" s="93"/>
    </row>
    <row r="23" spans="1:21" x14ac:dyDescent="0.2">
      <c r="A23" s="92"/>
      <c r="B23" s="92"/>
      <c r="C23" s="143"/>
      <c r="D23" s="92"/>
      <c r="E23" s="92"/>
      <c r="F23" s="92"/>
      <c r="G23" s="92"/>
      <c r="H23" s="92"/>
      <c r="I23" s="92"/>
      <c r="J23" s="113"/>
      <c r="K23" s="113"/>
      <c r="L23" s="113"/>
      <c r="M23" s="113"/>
      <c r="N23" s="113"/>
      <c r="O23" s="113"/>
      <c r="P23" s="93"/>
      <c r="Q23" s="93"/>
      <c r="R23" s="93"/>
      <c r="S23" s="93"/>
      <c r="T23" s="93"/>
      <c r="U23" s="93"/>
    </row>
    <row r="24" spans="1:21" x14ac:dyDescent="0.2">
      <c r="A24" s="92"/>
      <c r="B24" s="92"/>
      <c r="C24" s="143"/>
      <c r="D24" s="92"/>
      <c r="E24" s="92"/>
      <c r="F24" s="92"/>
      <c r="G24" s="92"/>
      <c r="H24" s="92"/>
      <c r="I24" s="92"/>
      <c r="J24" s="113"/>
      <c r="K24" s="113"/>
      <c r="L24" s="113"/>
      <c r="M24" s="113"/>
      <c r="N24" s="113"/>
      <c r="O24" s="113"/>
      <c r="P24" s="93"/>
      <c r="Q24" s="93"/>
      <c r="R24" s="93"/>
      <c r="S24" s="93"/>
      <c r="T24" s="93"/>
      <c r="U24" s="93"/>
    </row>
    <row r="25" spans="1:21" x14ac:dyDescent="0.2">
      <c r="A25" s="92"/>
      <c r="B25" s="92"/>
      <c r="C25" s="143"/>
      <c r="D25" s="92"/>
      <c r="E25" s="92"/>
      <c r="F25" s="92"/>
      <c r="G25" s="92"/>
      <c r="H25" s="92"/>
      <c r="I25" s="92"/>
      <c r="J25" s="113"/>
      <c r="K25" s="113"/>
      <c r="L25" s="113"/>
      <c r="M25" s="113"/>
      <c r="N25" s="113"/>
      <c r="O25" s="113"/>
      <c r="P25" s="93"/>
      <c r="Q25" s="93"/>
      <c r="R25" s="93"/>
      <c r="S25" s="93"/>
      <c r="T25" s="93"/>
      <c r="U25" s="93"/>
    </row>
    <row r="26" spans="1:21" x14ac:dyDescent="0.2">
      <c r="A26" s="92"/>
      <c r="B26" s="92"/>
      <c r="C26" s="143"/>
      <c r="D26" s="92"/>
      <c r="E26" s="92"/>
      <c r="F26" s="92"/>
      <c r="G26" s="92"/>
      <c r="H26" s="92"/>
      <c r="I26" s="92"/>
      <c r="J26" s="113"/>
      <c r="K26" s="113"/>
      <c r="L26" s="113"/>
      <c r="M26" s="113"/>
      <c r="N26" s="113"/>
      <c r="O26" s="113"/>
      <c r="P26" s="93"/>
      <c r="Q26" s="93"/>
      <c r="R26" s="93"/>
      <c r="S26" s="93"/>
      <c r="T26" s="93"/>
      <c r="U26" s="93"/>
    </row>
    <row r="27" spans="1:21" x14ac:dyDescent="0.2">
      <c r="A27" s="92"/>
      <c r="B27" s="92"/>
      <c r="C27" s="143"/>
      <c r="D27" s="92"/>
      <c r="E27" s="92"/>
      <c r="F27" s="92"/>
      <c r="G27" s="92"/>
      <c r="H27" s="92"/>
      <c r="I27" s="92"/>
      <c r="J27" s="113"/>
      <c r="K27" s="113"/>
      <c r="L27" s="113"/>
      <c r="M27" s="113"/>
      <c r="N27" s="113"/>
      <c r="O27" s="113"/>
      <c r="P27" s="93"/>
      <c r="Q27" s="93"/>
      <c r="R27" s="93"/>
      <c r="S27" s="93"/>
      <c r="T27" s="93"/>
      <c r="U27" s="93"/>
    </row>
    <row r="28" spans="1:21" x14ac:dyDescent="0.2">
      <c r="A28" s="92"/>
      <c r="B28" s="92"/>
      <c r="C28" s="143"/>
      <c r="D28" s="92"/>
      <c r="E28" s="92"/>
      <c r="F28" s="92"/>
      <c r="G28" s="92"/>
      <c r="H28" s="92"/>
      <c r="I28" s="92"/>
      <c r="J28" s="113"/>
      <c r="K28" s="113"/>
      <c r="L28" s="113"/>
      <c r="M28" s="113"/>
      <c r="N28" s="113"/>
      <c r="O28" s="113"/>
      <c r="P28" s="93"/>
      <c r="Q28" s="93"/>
      <c r="R28" s="93"/>
      <c r="S28" s="93"/>
      <c r="T28" s="93"/>
      <c r="U28" s="93"/>
    </row>
    <row r="29" spans="1:21" x14ac:dyDescent="0.2">
      <c r="A29" s="92"/>
      <c r="B29" s="92"/>
      <c r="C29" s="143"/>
      <c r="D29" s="92"/>
      <c r="E29" s="92"/>
      <c r="F29" s="92"/>
      <c r="G29" s="92"/>
      <c r="H29" s="92"/>
      <c r="I29" s="92"/>
      <c r="J29" s="113"/>
      <c r="K29" s="113"/>
      <c r="L29" s="113"/>
      <c r="M29" s="113"/>
      <c r="N29" s="113"/>
      <c r="O29" s="113"/>
      <c r="P29" s="93"/>
      <c r="Q29" s="93"/>
      <c r="R29" s="93"/>
      <c r="S29" s="93"/>
      <c r="T29" s="93"/>
      <c r="U29" s="93"/>
    </row>
    <row r="30" spans="1:21" x14ac:dyDescent="0.2">
      <c r="A30" s="92"/>
      <c r="B30" s="92"/>
      <c r="C30" s="143"/>
      <c r="D30" s="92"/>
      <c r="E30" s="92"/>
      <c r="F30" s="92"/>
      <c r="G30" s="92"/>
      <c r="H30" s="92"/>
      <c r="I30" s="92"/>
      <c r="J30" s="113"/>
      <c r="K30" s="113"/>
      <c r="L30" s="113"/>
      <c r="M30" s="113"/>
      <c r="N30" s="113"/>
      <c r="O30" s="113"/>
      <c r="P30" s="93"/>
      <c r="Q30" s="93"/>
      <c r="R30" s="93"/>
      <c r="S30" s="93"/>
      <c r="T30" s="93"/>
      <c r="U30" s="93"/>
    </row>
    <row r="31" spans="1:21" x14ac:dyDescent="0.2">
      <c r="A31" s="92"/>
      <c r="B31" s="92"/>
      <c r="C31" s="143"/>
      <c r="D31" s="92"/>
      <c r="E31" s="92"/>
      <c r="F31" s="92"/>
      <c r="G31" s="92"/>
      <c r="H31" s="92"/>
      <c r="I31" s="92"/>
      <c r="J31" s="113"/>
      <c r="K31" s="113"/>
      <c r="L31" s="113"/>
      <c r="M31" s="113"/>
      <c r="N31" s="113"/>
      <c r="O31" s="113"/>
      <c r="P31" s="93"/>
      <c r="Q31" s="93"/>
      <c r="R31" s="93"/>
      <c r="S31" s="93"/>
      <c r="T31" s="93"/>
      <c r="U31" s="93"/>
    </row>
    <row r="32" spans="1:21" x14ac:dyDescent="0.2">
      <c r="A32" s="92"/>
      <c r="B32" s="92"/>
      <c r="C32" s="143"/>
      <c r="D32" s="92"/>
      <c r="E32" s="92"/>
      <c r="F32" s="92"/>
      <c r="G32" s="92"/>
      <c r="H32" s="92"/>
      <c r="I32" s="92"/>
      <c r="J32" s="113"/>
      <c r="K32" s="113"/>
      <c r="L32" s="113"/>
      <c r="M32" s="113"/>
      <c r="N32" s="113"/>
      <c r="O32" s="113"/>
      <c r="P32" s="93"/>
      <c r="Q32" s="93"/>
      <c r="R32" s="93"/>
      <c r="S32" s="93"/>
      <c r="T32" s="93"/>
      <c r="U32" s="93"/>
    </row>
    <row r="33" spans="1:21" x14ac:dyDescent="0.2">
      <c r="A33" s="92"/>
      <c r="B33" s="92"/>
      <c r="C33" s="143"/>
      <c r="D33" s="92"/>
      <c r="E33" s="92"/>
      <c r="F33" s="92"/>
      <c r="G33" s="92"/>
      <c r="H33" s="92"/>
      <c r="I33" s="92"/>
      <c r="J33" s="113"/>
      <c r="K33" s="113"/>
      <c r="L33" s="113"/>
      <c r="M33" s="113"/>
      <c r="N33" s="113"/>
      <c r="O33" s="113"/>
      <c r="P33" s="93"/>
      <c r="Q33" s="93"/>
      <c r="R33" s="93"/>
      <c r="S33" s="93"/>
      <c r="T33" s="93"/>
      <c r="U33" s="93"/>
    </row>
    <row r="34" spans="1:21" x14ac:dyDescent="0.2">
      <c r="A34" s="92"/>
      <c r="B34" s="92"/>
      <c r="C34" s="143"/>
      <c r="D34" s="92"/>
      <c r="E34" s="92"/>
      <c r="F34" s="92"/>
      <c r="G34" s="92"/>
      <c r="H34" s="92"/>
      <c r="I34" s="92"/>
      <c r="J34" s="113"/>
      <c r="K34" s="113"/>
      <c r="L34" s="113"/>
      <c r="M34" s="113"/>
      <c r="N34" s="113"/>
      <c r="O34" s="113"/>
      <c r="P34" s="93"/>
      <c r="Q34" s="93"/>
      <c r="R34" s="93"/>
      <c r="S34" s="93"/>
      <c r="T34" s="93"/>
      <c r="U34" s="93"/>
    </row>
    <row r="35" spans="1:21" x14ac:dyDescent="0.2">
      <c r="A35" s="92"/>
      <c r="B35" s="92"/>
      <c r="C35" s="143"/>
      <c r="D35" s="92"/>
      <c r="E35" s="92"/>
      <c r="F35" s="92"/>
      <c r="G35" s="92"/>
      <c r="H35" s="92"/>
      <c r="I35" s="92"/>
      <c r="J35" s="113"/>
      <c r="K35" s="113"/>
      <c r="L35" s="113"/>
      <c r="M35" s="113"/>
      <c r="N35" s="113"/>
      <c r="O35" s="113"/>
      <c r="P35" s="93"/>
      <c r="Q35" s="93"/>
      <c r="R35" s="93"/>
      <c r="S35" s="93"/>
      <c r="T35" s="93"/>
      <c r="U35" s="93"/>
    </row>
    <row r="36" spans="1:21" x14ac:dyDescent="0.2">
      <c r="A36" s="92"/>
      <c r="B36" s="92"/>
      <c r="C36" s="143"/>
      <c r="D36" s="92"/>
      <c r="E36" s="92"/>
      <c r="F36" s="92"/>
      <c r="G36" s="92"/>
      <c r="H36" s="92"/>
      <c r="I36" s="92"/>
      <c r="J36" s="113"/>
      <c r="K36" s="113"/>
      <c r="L36" s="113"/>
      <c r="M36" s="113"/>
      <c r="N36" s="113"/>
      <c r="O36" s="113"/>
      <c r="P36" s="93"/>
      <c r="Q36" s="93"/>
      <c r="R36" s="93"/>
      <c r="S36" s="93"/>
      <c r="T36" s="93"/>
      <c r="U36" s="93"/>
    </row>
    <row r="37" spans="1:21" x14ac:dyDescent="0.2">
      <c r="A37" s="92"/>
      <c r="B37" s="92"/>
      <c r="C37" s="143"/>
      <c r="D37" s="92"/>
      <c r="E37" s="92"/>
      <c r="F37" s="92"/>
      <c r="G37" s="92"/>
      <c r="H37" s="92"/>
      <c r="I37" s="92"/>
      <c r="J37" s="113"/>
      <c r="K37" s="113"/>
      <c r="L37" s="113"/>
      <c r="M37" s="113"/>
      <c r="N37" s="113"/>
      <c r="O37" s="113"/>
      <c r="P37" s="93"/>
      <c r="Q37" s="93"/>
      <c r="R37" s="93"/>
      <c r="S37" s="93"/>
      <c r="T37" s="93"/>
      <c r="U37" s="93"/>
    </row>
    <row r="38" spans="1:21" x14ac:dyDescent="0.2">
      <c r="A38" s="92"/>
      <c r="B38" s="92"/>
      <c r="C38" s="143"/>
      <c r="D38" s="92"/>
      <c r="E38" s="92"/>
      <c r="F38" s="92"/>
      <c r="G38" s="92"/>
      <c r="H38" s="92"/>
      <c r="I38" s="92"/>
      <c r="J38" s="113"/>
      <c r="K38" s="113"/>
      <c r="L38" s="113"/>
      <c r="M38" s="113"/>
      <c r="N38" s="113"/>
      <c r="O38" s="113"/>
      <c r="P38" s="93"/>
      <c r="Q38" s="93"/>
      <c r="R38" s="93"/>
      <c r="S38" s="93"/>
      <c r="T38" s="93"/>
      <c r="U38" s="93"/>
    </row>
    <row r="39" spans="1:21" x14ac:dyDescent="0.2">
      <c r="A39" s="92"/>
      <c r="B39" s="92"/>
      <c r="C39" s="143"/>
      <c r="D39" s="92"/>
      <c r="E39" s="92"/>
      <c r="F39" s="92"/>
      <c r="G39" s="92"/>
      <c r="H39" s="92"/>
      <c r="I39" s="92"/>
      <c r="J39" s="113"/>
      <c r="K39" s="113"/>
      <c r="L39" s="113"/>
      <c r="M39" s="113"/>
      <c r="N39" s="113"/>
      <c r="O39" s="113"/>
      <c r="P39" s="93"/>
      <c r="Q39" s="93"/>
      <c r="R39" s="93"/>
      <c r="S39" s="93"/>
      <c r="T39" s="93"/>
      <c r="U39" s="93"/>
    </row>
    <row r="40" spans="1:21" x14ac:dyDescent="0.2">
      <c r="A40" s="92"/>
      <c r="B40" s="92"/>
      <c r="C40" s="143"/>
      <c r="D40" s="92"/>
      <c r="E40" s="92"/>
      <c r="F40" s="92"/>
      <c r="G40" s="92"/>
      <c r="H40" s="92"/>
      <c r="I40" s="92"/>
      <c r="J40" s="113"/>
      <c r="K40" s="113"/>
      <c r="L40" s="113"/>
      <c r="M40" s="113"/>
      <c r="N40" s="113"/>
      <c r="O40" s="113"/>
      <c r="P40" s="93"/>
      <c r="Q40" s="93"/>
      <c r="R40" s="93"/>
      <c r="S40" s="93"/>
      <c r="T40" s="93"/>
      <c r="U40" s="93"/>
    </row>
    <row r="41" spans="1:21" x14ac:dyDescent="0.2">
      <c r="A41" s="92"/>
      <c r="B41" s="92"/>
      <c r="C41" s="143"/>
      <c r="D41" s="92"/>
      <c r="E41" s="92"/>
      <c r="F41" s="92"/>
      <c r="G41" s="92"/>
      <c r="H41" s="92"/>
      <c r="I41" s="92"/>
      <c r="J41" s="113"/>
      <c r="K41" s="113"/>
      <c r="L41" s="113"/>
      <c r="M41" s="113"/>
      <c r="N41" s="113"/>
      <c r="O41" s="113"/>
      <c r="P41" s="93"/>
      <c r="Q41" s="93"/>
      <c r="R41" s="93"/>
      <c r="S41" s="93"/>
      <c r="T41" s="93"/>
      <c r="U41" s="93"/>
    </row>
    <row r="42" spans="1:21" x14ac:dyDescent="0.2">
      <c r="A42" s="92"/>
      <c r="B42" s="92"/>
      <c r="C42" s="143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3"/>
      <c r="Q42" s="93"/>
      <c r="R42" s="93"/>
      <c r="S42" s="93"/>
      <c r="T42" s="93"/>
      <c r="U42" s="93"/>
    </row>
    <row r="43" spans="1:21" x14ac:dyDescent="0.2">
      <c r="A43" s="92"/>
      <c r="B43" s="92"/>
      <c r="C43" s="143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3"/>
      <c r="Q43" s="93"/>
      <c r="R43" s="93"/>
      <c r="S43" s="93"/>
      <c r="T43" s="93"/>
      <c r="U43" s="93"/>
    </row>
    <row r="44" spans="1:21" x14ac:dyDescent="0.2">
      <c r="A44" s="92"/>
      <c r="B44" s="92"/>
      <c r="C44" s="143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3"/>
      <c r="Q44" s="93"/>
      <c r="R44" s="93"/>
      <c r="S44" s="93"/>
      <c r="T44" s="93"/>
      <c r="U44" s="93"/>
    </row>
    <row r="45" spans="1:21" x14ac:dyDescent="0.2">
      <c r="A45" s="92"/>
      <c r="B45" s="92"/>
      <c r="C45" s="143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3"/>
      <c r="Q45" s="93"/>
      <c r="R45" s="93"/>
      <c r="S45" s="93"/>
      <c r="T45" s="93"/>
      <c r="U45" s="93"/>
    </row>
    <row r="46" spans="1:21" x14ac:dyDescent="0.2">
      <c r="A46" s="92"/>
      <c r="B46" s="92"/>
      <c r="C46" s="143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3"/>
      <c r="Q46" s="93"/>
      <c r="R46" s="93"/>
      <c r="S46" s="93"/>
      <c r="T46" s="93"/>
      <c r="U46" s="93"/>
    </row>
    <row r="47" spans="1:21" x14ac:dyDescent="0.2">
      <c r="A47" s="92"/>
      <c r="B47" s="92"/>
      <c r="C47" s="143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3"/>
      <c r="Q47" s="93"/>
      <c r="R47" s="93"/>
      <c r="S47" s="93"/>
      <c r="T47" s="93"/>
      <c r="U47" s="93"/>
    </row>
    <row r="48" spans="1:21" x14ac:dyDescent="0.2">
      <c r="A48" s="92"/>
      <c r="B48" s="92"/>
      <c r="C48" s="143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3"/>
      <c r="Q48" s="93"/>
      <c r="R48" s="93"/>
      <c r="S48" s="93"/>
      <c r="T48" s="93"/>
      <c r="U48" s="93"/>
    </row>
    <row r="49" spans="1:21" x14ac:dyDescent="0.2">
      <c r="A49" s="92"/>
      <c r="B49" s="92"/>
      <c r="C49" s="143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3"/>
      <c r="Q49" s="93"/>
      <c r="R49" s="93"/>
      <c r="S49" s="93"/>
      <c r="T49" s="93"/>
      <c r="U49" s="93"/>
    </row>
    <row r="50" spans="1:21" x14ac:dyDescent="0.2">
      <c r="A50" s="92"/>
      <c r="B50" s="92"/>
      <c r="C50" s="143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3"/>
      <c r="Q50" s="93"/>
      <c r="R50" s="93"/>
      <c r="S50" s="93"/>
      <c r="T50" s="93"/>
      <c r="U50" s="93"/>
    </row>
    <row r="51" spans="1:21" x14ac:dyDescent="0.2">
      <c r="A51" s="92"/>
      <c r="B51" s="92"/>
      <c r="C51" s="143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3"/>
      <c r="Q51" s="93"/>
      <c r="R51" s="93"/>
      <c r="S51" s="93"/>
      <c r="T51" s="93"/>
      <c r="U51" s="93"/>
    </row>
    <row r="52" spans="1:21" x14ac:dyDescent="0.2">
      <c r="A52" s="92"/>
      <c r="B52" s="92"/>
      <c r="C52" s="143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3"/>
      <c r="Q52" s="93"/>
      <c r="R52" s="93"/>
      <c r="S52" s="93"/>
      <c r="T52" s="93"/>
      <c r="U52" s="93"/>
    </row>
    <row r="53" spans="1:21" x14ac:dyDescent="0.2">
      <c r="A53" s="92"/>
      <c r="B53" s="92"/>
      <c r="C53" s="143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3"/>
      <c r="Q53" s="93"/>
      <c r="R53" s="93"/>
      <c r="S53" s="93"/>
      <c r="T53" s="93"/>
      <c r="U53" s="93"/>
    </row>
    <row r="54" spans="1:21" x14ac:dyDescent="0.2">
      <c r="A54" s="92"/>
      <c r="B54" s="92"/>
      <c r="C54" s="143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3"/>
      <c r="Q54" s="93"/>
      <c r="R54" s="93"/>
      <c r="S54" s="93"/>
      <c r="T54" s="93"/>
      <c r="U54" s="93"/>
    </row>
    <row r="55" spans="1:21" x14ac:dyDescent="0.2">
      <c r="A55" s="92"/>
      <c r="B55" s="92"/>
      <c r="C55" s="143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3"/>
      <c r="Q55" s="93"/>
      <c r="R55" s="93"/>
      <c r="S55" s="93"/>
      <c r="T55" s="93"/>
      <c r="U55" s="93"/>
    </row>
    <row r="56" spans="1:21" x14ac:dyDescent="0.2">
      <c r="B56" s="94" t="s">
        <v>78</v>
      </c>
      <c r="C56" s="94" t="s">
        <v>79</v>
      </c>
      <c r="D56" s="94" t="s">
        <v>80</v>
      </c>
      <c r="E56" s="94" t="s">
        <v>78</v>
      </c>
      <c r="F56" s="94" t="s">
        <v>81</v>
      </c>
      <c r="G56" s="94" t="s">
        <v>82</v>
      </c>
      <c r="H56" s="144" t="s">
        <v>83</v>
      </c>
      <c r="I56" s="145" t="s">
        <v>84</v>
      </c>
      <c r="J56" s="146" t="s">
        <v>85</v>
      </c>
      <c r="K56" s="147" t="s">
        <v>46</v>
      </c>
      <c r="L56" s="148" t="s">
        <v>86</v>
      </c>
      <c r="M56" s="148" t="s">
        <v>87</v>
      </c>
    </row>
    <row r="57" spans="1:21" x14ac:dyDescent="0.2">
      <c r="B57" s="94">
        <v>150</v>
      </c>
      <c r="C57" s="149">
        <f t="shared" ref="C57:C120" si="2">NORMDIST(B57,$E$4,$E$6,TRUE)</f>
        <v>3.8658284665159861E-5</v>
      </c>
      <c r="D57" s="150">
        <f t="shared" ref="D57" si="3">(C57-0)*100</f>
        <v>3.865828466515986E-3</v>
      </c>
      <c r="E57" s="94">
        <f t="shared" ref="E57:E61" si="4">B57</f>
        <v>150</v>
      </c>
      <c r="F57" s="149">
        <v>1</v>
      </c>
      <c r="G57" s="151">
        <f t="shared" ref="G57:G120" si="5">ROUND(F57*$E$7,0)</f>
        <v>500</v>
      </c>
      <c r="H57" s="151">
        <f>$E$7-G57</f>
        <v>0</v>
      </c>
      <c r="I57" s="152">
        <f>($E$7*D57)*AVERAGE(E56:E57)/100</f>
        <v>2.8993713498869891</v>
      </c>
      <c r="J57" s="151">
        <f>SUM(I57:$I$314)</f>
        <v>137497.04133723117</v>
      </c>
      <c r="K57" s="151">
        <f>E57</f>
        <v>150</v>
      </c>
      <c r="L57" s="94">
        <f>J57/(F57*$E$7)</f>
        <v>274.99408267446233</v>
      </c>
      <c r="M57" s="151" t="e">
        <f>($J$57-J58)/((1-F57)*1000)</f>
        <v>#DIV/0!</v>
      </c>
    </row>
    <row r="58" spans="1:21" x14ac:dyDescent="0.2">
      <c r="B58" s="94">
        <f>B57+1</f>
        <v>151</v>
      </c>
      <c r="C58" s="149">
        <f t="shared" si="2"/>
        <v>4.4100535234775928E-5</v>
      </c>
      <c r="D58" s="150">
        <f t="shared" ref="D58:D121" si="6">(C58-C57)*100</f>
        <v>5.4422505696160672E-4</v>
      </c>
      <c r="E58" s="94">
        <f t="shared" si="4"/>
        <v>151</v>
      </c>
      <c r="F58" s="149">
        <f t="shared" ref="F58:F96" si="7">1-C58</f>
        <v>0.99995589946476526</v>
      </c>
      <c r="G58" s="151">
        <f t="shared" si="5"/>
        <v>500</v>
      </c>
      <c r="H58" s="151">
        <f t="shared" ref="H58:H121" si="8">$E$7-G58</f>
        <v>0</v>
      </c>
      <c r="I58" s="152">
        <f>($E$7*D58)*AVERAGE(E57:E58)/100</f>
        <v>0.40952935536360902</v>
      </c>
      <c r="J58" s="151">
        <f>SUM(I58:$I$314)</f>
        <v>137494.14196588128</v>
      </c>
      <c r="K58" s="151">
        <f t="shared" ref="K58:K121" si="9">E58</f>
        <v>151</v>
      </c>
      <c r="L58" s="94">
        <f t="shared" ref="L58:L121" si="10">J58/(F58*$E$7)</f>
        <v>275.00041159710378</v>
      </c>
      <c r="M58" s="151">
        <f>($J$57-J59)/((1-F58)*$E$7)</f>
        <v>150.06170277232016</v>
      </c>
    </row>
    <row r="59" spans="1:21" x14ac:dyDescent="0.2">
      <c r="B59" s="94">
        <f t="shared" ref="B59:B122" si="11">B58+1</f>
        <v>152</v>
      </c>
      <c r="C59" s="149">
        <f t="shared" si="2"/>
        <v>5.026107821917203E-5</v>
      </c>
      <c r="D59" s="150">
        <f t="shared" si="6"/>
        <v>6.1605429843961026E-4</v>
      </c>
      <c r="E59" s="94">
        <f t="shared" si="4"/>
        <v>152</v>
      </c>
      <c r="F59" s="149">
        <f t="shared" si="7"/>
        <v>0.99994973892178085</v>
      </c>
      <c r="G59" s="151">
        <f t="shared" si="5"/>
        <v>500</v>
      </c>
      <c r="H59" s="151">
        <f t="shared" si="8"/>
        <v>0</v>
      </c>
      <c r="I59" s="152">
        <f t="shared" ref="I59:I122" si="12">($E$7*D59)*AVERAGE(E58:E59)/100</f>
        <v>0.46666113106800472</v>
      </c>
      <c r="J59" s="151">
        <f>SUM(I59:$I$314)</f>
        <v>137493.73243652593</v>
      </c>
      <c r="K59" s="151">
        <f t="shared" si="9"/>
        <v>152</v>
      </c>
      <c r="L59" s="94">
        <f t="shared" si="10"/>
        <v>275.00128673423478</v>
      </c>
      <c r="M59" s="151">
        <f t="shared" ref="M59:M122" si="13">($J$57-J60)/((1-F59)*$E$7)</f>
        <v>150.23799608329313</v>
      </c>
    </row>
    <row r="60" spans="1:21" x14ac:dyDescent="0.2">
      <c r="B60" s="94">
        <f t="shared" si="11"/>
        <v>153</v>
      </c>
      <c r="C60" s="149">
        <f t="shared" si="2"/>
        <v>5.7227748449556617E-5</v>
      </c>
      <c r="D60" s="150">
        <f t="shared" si="6"/>
        <v>6.9666702303845861E-4</v>
      </c>
      <c r="E60" s="94">
        <f t="shared" si="4"/>
        <v>153</v>
      </c>
      <c r="F60" s="149">
        <f t="shared" si="7"/>
        <v>0.99994277225155048</v>
      </c>
      <c r="G60" s="151">
        <f t="shared" si="5"/>
        <v>500</v>
      </c>
      <c r="H60" s="151">
        <f t="shared" si="8"/>
        <v>0</v>
      </c>
      <c r="I60" s="152">
        <f t="shared" si="12"/>
        <v>0.53120860506682466</v>
      </c>
      <c r="J60" s="151">
        <f>SUM(I60:$I$314)</f>
        <v>137493.26577539486</v>
      </c>
      <c r="K60" s="151">
        <f t="shared" si="9"/>
        <v>153</v>
      </c>
      <c r="L60" s="94">
        <f t="shared" si="10"/>
        <v>275.00226931148092</v>
      </c>
      <c r="M60" s="151">
        <f t="shared" si="13"/>
        <v>150.51336311731447</v>
      </c>
    </row>
    <row r="61" spans="1:21" x14ac:dyDescent="0.2">
      <c r="B61" s="94">
        <f t="shared" si="11"/>
        <v>154</v>
      </c>
      <c r="C61" s="149">
        <f t="shared" si="2"/>
        <v>6.5098157736591969E-5</v>
      </c>
      <c r="D61" s="150">
        <f t="shared" si="6"/>
        <v>7.8704092870353522E-4</v>
      </c>
      <c r="E61" s="94">
        <f t="shared" si="4"/>
        <v>154</v>
      </c>
      <c r="F61" s="149">
        <f t="shared" si="7"/>
        <v>0.99993490184226341</v>
      </c>
      <c r="G61" s="151">
        <f t="shared" si="5"/>
        <v>500</v>
      </c>
      <c r="H61" s="151">
        <f t="shared" si="8"/>
        <v>0</v>
      </c>
      <c r="I61" s="152">
        <f t="shared" si="12"/>
        <v>0.60405391277996334</v>
      </c>
      <c r="J61" s="151">
        <f>SUM(I61:$I$314)</f>
        <v>137492.73456678979</v>
      </c>
      <c r="K61" s="151">
        <f t="shared" si="9"/>
        <v>154</v>
      </c>
      <c r="L61" s="94">
        <f t="shared" si="10"/>
        <v>275.00337134642558</v>
      </c>
      <c r="M61" s="151">
        <f t="shared" si="13"/>
        <v>150.87444944467254</v>
      </c>
    </row>
    <row r="62" spans="1:21" x14ac:dyDescent="0.2">
      <c r="B62" s="94">
        <f t="shared" si="11"/>
        <v>155</v>
      </c>
      <c r="C62" s="149">
        <f t="shared" si="2"/>
        <v>7.3980657089982259E-5</v>
      </c>
      <c r="D62" s="150">
        <f t="shared" si="6"/>
        <v>8.8824993533902891E-4</v>
      </c>
      <c r="E62" s="94">
        <f>B62</f>
        <v>155</v>
      </c>
      <c r="F62" s="149">
        <f t="shared" si="7"/>
        <v>0.99992601934291003</v>
      </c>
      <c r="G62" s="151">
        <f t="shared" si="5"/>
        <v>500</v>
      </c>
      <c r="H62" s="151">
        <f t="shared" si="8"/>
        <v>0</v>
      </c>
      <c r="I62" s="152">
        <f t="shared" si="12"/>
        <v>0.68617307504939984</v>
      </c>
      <c r="J62" s="151">
        <f>SUM(I62:$I$314)</f>
        <v>137492.13051287699</v>
      </c>
      <c r="K62" s="151">
        <f t="shared" si="9"/>
        <v>155</v>
      </c>
      <c r="L62" s="94">
        <f t="shared" si="10"/>
        <v>275.00460604721212</v>
      </c>
      <c r="M62" s="151">
        <f t="shared" si="13"/>
        <v>151.30975174854029</v>
      </c>
    </row>
    <row r="63" spans="1:21" x14ac:dyDescent="0.2">
      <c r="B63" s="94">
        <f t="shared" si="11"/>
        <v>156</v>
      </c>
      <c r="C63" s="149">
        <f t="shared" si="2"/>
        <v>8.3995378075115321E-5</v>
      </c>
      <c r="D63" s="150">
        <f t="shared" si="6"/>
        <v>1.0014720985133062E-3</v>
      </c>
      <c r="E63" s="94">
        <f>B63</f>
        <v>156</v>
      </c>
      <c r="F63" s="149">
        <f t="shared" si="7"/>
        <v>0.99991600462192487</v>
      </c>
      <c r="G63" s="151">
        <f t="shared" si="5"/>
        <v>500</v>
      </c>
      <c r="H63" s="151">
        <f t="shared" si="8"/>
        <v>0</v>
      </c>
      <c r="I63" s="152">
        <f t="shared" si="12"/>
        <v>0.7786445565940957</v>
      </c>
      <c r="J63" s="151">
        <f>SUM(I63:$I$314)</f>
        <v>137491.44433980194</v>
      </c>
      <c r="K63" s="151">
        <f t="shared" si="9"/>
        <v>156</v>
      </c>
      <c r="L63" s="94">
        <f t="shared" si="10"/>
        <v>275.00598791153141</v>
      </c>
      <c r="M63" s="151">
        <f t="shared" si="13"/>
        <v>151.80935265563701</v>
      </c>
    </row>
    <row r="64" spans="1:21" x14ac:dyDescent="0.2">
      <c r="B64" s="94">
        <f t="shared" si="11"/>
        <v>157</v>
      </c>
      <c r="C64" s="149">
        <f t="shared" si="2"/>
        <v>9.5275357993699123E-5</v>
      </c>
      <c r="D64" s="150">
        <f t="shared" si="6"/>
        <v>1.1279979918583801E-3</v>
      </c>
      <c r="E64" s="94">
        <f t="shared" ref="E64:E127" si="14">B64</f>
        <v>157</v>
      </c>
      <c r="F64" s="149">
        <f t="shared" si="7"/>
        <v>0.9999047246420063</v>
      </c>
      <c r="G64" s="151">
        <f t="shared" si="5"/>
        <v>500</v>
      </c>
      <c r="H64" s="151">
        <f t="shared" si="8"/>
        <v>0</v>
      </c>
      <c r="I64" s="152">
        <f t="shared" si="12"/>
        <v>0.88265842862918231</v>
      </c>
      <c r="J64" s="151">
        <f>SUM(I64:$I$314)</f>
        <v>137490.66569524535</v>
      </c>
      <c r="K64" s="151">
        <f t="shared" si="9"/>
        <v>157</v>
      </c>
      <c r="L64" s="94">
        <f t="shared" si="10"/>
        <v>275.0075328316322</v>
      </c>
      <c r="M64" s="151">
        <f t="shared" si="13"/>
        <v>152.36469465556198</v>
      </c>
    </row>
    <row r="65" spans="2:13" x14ac:dyDescent="0.2">
      <c r="B65" s="94">
        <f t="shared" si="11"/>
        <v>158</v>
      </c>
      <c r="C65" s="149">
        <f t="shared" si="2"/>
        <v>1.0796775364380333E-4</v>
      </c>
      <c r="D65" s="150">
        <f t="shared" si="6"/>
        <v>1.2692395650104212E-3</v>
      </c>
      <c r="E65" s="94">
        <f t="shared" si="14"/>
        <v>158</v>
      </c>
      <c r="F65" s="149">
        <f t="shared" si="7"/>
        <v>0.99989203224635614</v>
      </c>
      <c r="G65" s="151">
        <f t="shared" si="5"/>
        <v>500</v>
      </c>
      <c r="H65" s="151">
        <f t="shared" si="8"/>
        <v>0</v>
      </c>
      <c r="I65" s="152">
        <f t="shared" si="12"/>
        <v>0.99952615744570661</v>
      </c>
      <c r="J65" s="151">
        <f>SUM(I65:$I$314)</f>
        <v>137489.78303681672</v>
      </c>
      <c r="K65" s="151">
        <f t="shared" si="9"/>
        <v>158</v>
      </c>
      <c r="L65" s="94">
        <f t="shared" si="10"/>
        <v>275.00925820547315</v>
      </c>
      <c r="M65" s="151">
        <f t="shared" si="13"/>
        <v>152.96838719355279</v>
      </c>
    </row>
    <row r="66" spans="2:13" x14ac:dyDescent="0.2">
      <c r="B66" s="94">
        <f t="shared" si="11"/>
        <v>159</v>
      </c>
      <c r="C66" s="149">
        <f t="shared" si="2"/>
        <v>1.222351484566433E-4</v>
      </c>
      <c r="D66" s="150">
        <f t="shared" si="6"/>
        <v>1.4267394812839964E-3</v>
      </c>
      <c r="E66" s="94">
        <f t="shared" si="14"/>
        <v>159</v>
      </c>
      <c r="F66" s="149">
        <f t="shared" si="7"/>
        <v>0.99987776485154334</v>
      </c>
      <c r="G66" s="151">
        <f t="shared" si="5"/>
        <v>500</v>
      </c>
      <c r="H66" s="151">
        <f t="shared" si="8"/>
        <v>0</v>
      </c>
      <c r="I66" s="152">
        <f t="shared" si="12"/>
        <v>1.1306910389175671</v>
      </c>
      <c r="J66" s="151">
        <f>SUM(I66:$I$314)</f>
        <v>137488.78351065927</v>
      </c>
      <c r="K66" s="151">
        <f t="shared" si="9"/>
        <v>159</v>
      </c>
      <c r="L66" s="94">
        <f t="shared" si="10"/>
        <v>275.01118305410637</v>
      </c>
      <c r="M66" s="151">
        <f t="shared" si="13"/>
        <v>153.61404194055885</v>
      </c>
    </row>
    <row r="67" spans="2:13" x14ac:dyDescent="0.2">
      <c r="B67" s="94">
        <f t="shared" si="11"/>
        <v>160</v>
      </c>
      <c r="C67" s="149">
        <f t="shared" si="2"/>
        <v>1.3825695781905751E-4</v>
      </c>
      <c r="D67" s="150">
        <f t="shared" si="6"/>
        <v>1.6021809362414207E-3</v>
      </c>
      <c r="E67" s="94">
        <f t="shared" si="14"/>
        <v>160</v>
      </c>
      <c r="F67" s="149">
        <f t="shared" si="7"/>
        <v>0.99986174304218089</v>
      </c>
      <c r="G67" s="151">
        <f t="shared" si="5"/>
        <v>500</v>
      </c>
      <c r="H67" s="151">
        <f t="shared" si="8"/>
        <v>0</v>
      </c>
      <c r="I67" s="152">
        <f t="shared" si="12"/>
        <v>1.2777392966525332</v>
      </c>
      <c r="J67" s="151">
        <f>SUM(I67:$I$314)</f>
        <v>137487.65281962036</v>
      </c>
      <c r="K67" s="151">
        <f t="shared" si="9"/>
        <v>160</v>
      </c>
      <c r="L67" s="94">
        <f t="shared" si="10"/>
        <v>275.01332814534982</v>
      </c>
      <c r="M67" s="151">
        <f t="shared" si="13"/>
        <v>154.29613200964425</v>
      </c>
    </row>
    <row r="68" spans="2:13" x14ac:dyDescent="0.2">
      <c r="B68" s="94">
        <f t="shared" si="11"/>
        <v>161</v>
      </c>
      <c r="C68" s="149">
        <f t="shared" si="2"/>
        <v>1.5623093736802092E-4</v>
      </c>
      <c r="D68" s="150">
        <f t="shared" si="6"/>
        <v>1.7973979548963413E-3</v>
      </c>
      <c r="E68" s="94">
        <f t="shared" si="14"/>
        <v>161</v>
      </c>
      <c r="F68" s="149">
        <f t="shared" si="7"/>
        <v>0.99984376906263195</v>
      </c>
      <c r="G68" s="151">
        <f t="shared" si="5"/>
        <v>500</v>
      </c>
      <c r="H68" s="151">
        <f t="shared" si="8"/>
        <v>0</v>
      </c>
      <c r="I68" s="152">
        <f t="shared" si="12"/>
        <v>1.4424118588043138</v>
      </c>
      <c r="J68" s="151">
        <f>SUM(I68:$I$314)</f>
        <v>137486.37508032372</v>
      </c>
      <c r="K68" s="151">
        <f t="shared" si="9"/>
        <v>161</v>
      </c>
      <c r="L68" s="94">
        <f t="shared" si="10"/>
        <v>275.01571612376841</v>
      </c>
      <c r="M68" s="151">
        <f t="shared" si="13"/>
        <v>155.00987154355616</v>
      </c>
    </row>
    <row r="69" spans="2:13" x14ac:dyDescent="0.2">
      <c r="B69" s="94">
        <f t="shared" si="11"/>
        <v>162</v>
      </c>
      <c r="C69" s="149">
        <f t="shared" si="2"/>
        <v>1.7637479898262133E-4</v>
      </c>
      <c r="D69" s="150">
        <f t="shared" si="6"/>
        <v>2.0143861614600415E-3</v>
      </c>
      <c r="E69" s="94">
        <f t="shared" si="14"/>
        <v>162</v>
      </c>
      <c r="F69" s="149">
        <f t="shared" si="7"/>
        <v>0.99982362520101742</v>
      </c>
      <c r="G69" s="151">
        <f t="shared" si="5"/>
        <v>500</v>
      </c>
      <c r="H69" s="151">
        <f t="shared" si="8"/>
        <v>0</v>
      </c>
      <c r="I69" s="152">
        <f t="shared" si="12"/>
        <v>1.6266168253789834</v>
      </c>
      <c r="J69" s="151">
        <f>SUM(I69:$I$314)</f>
        <v>137484.9326684649</v>
      </c>
      <c r="K69" s="151">
        <f t="shared" si="9"/>
        <v>162</v>
      </c>
      <c r="L69" s="94">
        <f t="shared" si="10"/>
        <v>275.01837164694552</v>
      </c>
      <c r="M69" s="151">
        <f t="shared" si="13"/>
        <v>155.75111264065254</v>
      </c>
    </row>
    <row r="70" spans="2:13" x14ac:dyDescent="0.2">
      <c r="B70" s="94">
        <f t="shared" si="11"/>
        <v>163</v>
      </c>
      <c r="C70" s="149">
        <f t="shared" si="2"/>
        <v>1.989279390954503E-4</v>
      </c>
      <c r="D70" s="150">
        <f t="shared" si="6"/>
        <v>2.2553140112828969E-3</v>
      </c>
      <c r="E70" s="94">
        <f t="shared" si="14"/>
        <v>163</v>
      </c>
      <c r="F70" s="149">
        <f t="shared" si="7"/>
        <v>0.99980107206090452</v>
      </c>
      <c r="G70" s="151">
        <f t="shared" si="5"/>
        <v>500</v>
      </c>
      <c r="H70" s="151">
        <f t="shared" si="8"/>
        <v>0</v>
      </c>
      <c r="I70" s="152">
        <f t="shared" si="12"/>
        <v>1.8324426341673539</v>
      </c>
      <c r="J70" s="151">
        <f>SUM(I70:$I$314)</f>
        <v>137483.30605163952</v>
      </c>
      <c r="K70" s="151">
        <f t="shared" si="9"/>
        <v>163</v>
      </c>
      <c r="L70" s="94">
        <f t="shared" si="10"/>
        <v>275.02132152797793</v>
      </c>
      <c r="M70" s="151">
        <f t="shared" si="13"/>
        <v>156.51625705868088</v>
      </c>
    </row>
    <row r="71" spans="2:13" x14ac:dyDescent="0.2">
      <c r="B71" s="94">
        <f t="shared" si="11"/>
        <v>164</v>
      </c>
      <c r="C71" s="149">
        <f t="shared" si="2"/>
        <v>2.241532837950042E-4</v>
      </c>
      <c r="D71" s="150">
        <f t="shared" si="6"/>
        <v>2.5225344699553896E-3</v>
      </c>
      <c r="E71" s="94">
        <f t="shared" si="14"/>
        <v>164</v>
      </c>
      <c r="F71" s="149">
        <f t="shared" si="7"/>
        <v>0.99977584671620501</v>
      </c>
      <c r="G71" s="151">
        <f t="shared" si="5"/>
        <v>500</v>
      </c>
      <c r="H71" s="151">
        <f t="shared" si="8"/>
        <v>0</v>
      </c>
      <c r="I71" s="152">
        <f t="shared" si="12"/>
        <v>2.0621719291885312</v>
      </c>
      <c r="J71" s="151">
        <f>SUM(I71:$I$314)</f>
        <v>137481.47360900536</v>
      </c>
      <c r="K71" s="151">
        <f t="shared" si="9"/>
        <v>164</v>
      </c>
      <c r="L71" s="94">
        <f t="shared" si="10"/>
        <v>275.0245948840784</v>
      </c>
      <c r="M71" s="151">
        <f t="shared" si="13"/>
        <v>157.30218051260846</v>
      </c>
    </row>
    <row r="72" spans="2:13" x14ac:dyDescent="0.2">
      <c r="B72" s="94">
        <f t="shared" si="11"/>
        <v>165</v>
      </c>
      <c r="C72" s="149">
        <f t="shared" si="2"/>
        <v>2.523392549889518E-4</v>
      </c>
      <c r="D72" s="150">
        <f t="shared" si="6"/>
        <v>2.8185971193947596E-3</v>
      </c>
      <c r="E72" s="94">
        <f t="shared" si="14"/>
        <v>165</v>
      </c>
      <c r="F72" s="149">
        <f t="shared" si="7"/>
        <v>0.99974766074501109</v>
      </c>
      <c r="G72" s="151">
        <f t="shared" si="5"/>
        <v>500</v>
      </c>
      <c r="H72" s="151">
        <f t="shared" si="8"/>
        <v>0</v>
      </c>
      <c r="I72" s="152">
        <f t="shared" si="12"/>
        <v>2.3182961307021897</v>
      </c>
      <c r="J72" s="151">
        <f>SUM(I72:$I$314)</f>
        <v>137479.41143707617</v>
      </c>
      <c r="K72" s="151">
        <f t="shared" si="9"/>
        <v>165</v>
      </c>
      <c r="L72" s="94">
        <f t="shared" si="10"/>
        <v>275.02822329111854</v>
      </c>
      <c r="M72" s="151">
        <f t="shared" si="13"/>
        <v>158.10616771910551</v>
      </c>
    </row>
    <row r="73" spans="2:13" x14ac:dyDescent="0.2">
      <c r="B73" s="94">
        <f t="shared" si="11"/>
        <v>166</v>
      </c>
      <c r="C73" s="149">
        <f t="shared" si="2"/>
        <v>2.8380186164061999E-4</v>
      </c>
      <c r="D73" s="150">
        <f t="shared" si="6"/>
        <v>3.1462606651668197E-3</v>
      </c>
      <c r="E73" s="94">
        <f t="shared" si="14"/>
        <v>166</v>
      </c>
      <c r="F73" s="149">
        <f t="shared" si="7"/>
        <v>0.99971619813835944</v>
      </c>
      <c r="G73" s="151">
        <f t="shared" si="5"/>
        <v>500</v>
      </c>
      <c r="H73" s="151">
        <f t="shared" si="8"/>
        <v>0</v>
      </c>
      <c r="I73" s="152">
        <f t="shared" si="12"/>
        <v>2.6035307004255435</v>
      </c>
      <c r="J73" s="151">
        <f>SUM(I73:$I$314)</f>
        <v>137477.09314094548</v>
      </c>
      <c r="K73" s="151">
        <f t="shared" si="9"/>
        <v>166</v>
      </c>
      <c r="L73" s="94">
        <f t="shared" si="10"/>
        <v>275.03224094388202</v>
      </c>
      <c r="M73" s="151">
        <f t="shared" si="13"/>
        <v>158.92585662240666</v>
      </c>
    </row>
    <row r="74" spans="2:13" x14ac:dyDescent="0.2">
      <c r="B74" s="94">
        <f t="shared" si="11"/>
        <v>167</v>
      </c>
      <c r="C74" s="149">
        <f t="shared" si="2"/>
        <v>3.1888691977317445E-4</v>
      </c>
      <c r="D74" s="150">
        <f t="shared" si="6"/>
        <v>3.5085058132554455E-3</v>
      </c>
      <c r="E74" s="94">
        <f t="shared" si="14"/>
        <v>167</v>
      </c>
      <c r="F74" s="149">
        <f t="shared" si="7"/>
        <v>0.99968111308022678</v>
      </c>
      <c r="G74" s="151">
        <f t="shared" si="5"/>
        <v>500</v>
      </c>
      <c r="H74" s="151">
        <f t="shared" si="8"/>
        <v>0</v>
      </c>
      <c r="I74" s="152">
        <f t="shared" si="12"/>
        <v>2.9208310895351586</v>
      </c>
      <c r="J74" s="151">
        <f>SUM(I74:$I$314)</f>
        <v>137474.48961024504</v>
      </c>
      <c r="K74" s="151">
        <f t="shared" si="9"/>
        <v>167</v>
      </c>
      <c r="L74" s="94">
        <f t="shared" si="10"/>
        <v>275.03668482173754</v>
      </c>
      <c r="M74" s="151">
        <f t="shared" si="13"/>
        <v>159.75919046032749</v>
      </c>
    </row>
    <row r="75" spans="2:13" x14ac:dyDescent="0.2">
      <c r="B75" s="94">
        <f t="shared" si="11"/>
        <v>168</v>
      </c>
      <c r="C75" s="149">
        <f t="shared" si="2"/>
        <v>3.5797240455333053E-4</v>
      </c>
      <c r="D75" s="150">
        <f t="shared" si="6"/>
        <v>3.9085484780156075E-3</v>
      </c>
      <c r="E75" s="94">
        <f t="shared" si="14"/>
        <v>168</v>
      </c>
      <c r="F75" s="149">
        <f t="shared" si="7"/>
        <v>0.99964202759544663</v>
      </c>
      <c r="G75" s="151">
        <f t="shared" si="5"/>
        <v>500</v>
      </c>
      <c r="H75" s="151">
        <f t="shared" si="8"/>
        <v>0</v>
      </c>
      <c r="I75" s="152">
        <f t="shared" si="12"/>
        <v>3.2734093503380719</v>
      </c>
      <c r="J75" s="151">
        <f>SUM(I75:$I$314)</f>
        <v>137471.5687791555</v>
      </c>
      <c r="K75" s="151">
        <f t="shared" si="9"/>
        <v>168</v>
      </c>
      <c r="L75" s="94">
        <f t="shared" si="10"/>
        <v>275.04159485937498</v>
      </c>
      <c r="M75" s="151">
        <f t="shared" si="13"/>
        <v>160.60437654060024</v>
      </c>
    </row>
    <row r="76" spans="2:13" x14ac:dyDescent="0.2">
      <c r="B76" s="94">
        <f t="shared" si="11"/>
        <v>169</v>
      </c>
      <c r="C76" s="149">
        <f t="shared" si="2"/>
        <v>4.0147093731467007E-4</v>
      </c>
      <c r="D76" s="150">
        <f t="shared" si="6"/>
        <v>4.3498532761339541E-3</v>
      </c>
      <c r="E76" s="94">
        <f t="shared" si="14"/>
        <v>169</v>
      </c>
      <c r="F76" s="149">
        <f t="shared" si="7"/>
        <v>0.99959852906268531</v>
      </c>
      <c r="G76" s="151">
        <f t="shared" si="5"/>
        <v>500</v>
      </c>
      <c r="H76" s="151">
        <f t="shared" si="8"/>
        <v>0</v>
      </c>
      <c r="I76" s="152">
        <f t="shared" si="12"/>
        <v>3.6647513851428566</v>
      </c>
      <c r="J76" s="151">
        <f>SUM(I76:$I$314)</f>
        <v>137468.29536980516</v>
      </c>
      <c r="K76" s="151">
        <f t="shared" si="9"/>
        <v>169</v>
      </c>
      <c r="L76" s="94">
        <f t="shared" si="10"/>
        <v>275.04701412217554</v>
      </c>
      <c r="M76" s="151">
        <f t="shared" si="13"/>
        <v>161.4598507575034</v>
      </c>
    </row>
    <row r="77" spans="2:13" x14ac:dyDescent="0.2">
      <c r="B77" s="94">
        <f t="shared" si="11"/>
        <v>170</v>
      </c>
      <c r="C77" s="149">
        <f t="shared" si="2"/>
        <v>4.4983240985547925E-4</v>
      </c>
      <c r="D77" s="150">
        <f t="shared" si="6"/>
        <v>4.8361472540809185E-3</v>
      </c>
      <c r="E77" s="94">
        <f t="shared" si="14"/>
        <v>170</v>
      </c>
      <c r="F77" s="149">
        <f t="shared" si="7"/>
        <v>0.99955016759014448</v>
      </c>
      <c r="G77" s="151">
        <f t="shared" si="5"/>
        <v>500</v>
      </c>
      <c r="H77" s="151">
        <f t="shared" si="8"/>
        <v>0</v>
      </c>
      <c r="I77" s="152">
        <f t="shared" si="12"/>
        <v>4.0986347978335784</v>
      </c>
      <c r="J77" s="151">
        <f>SUM(I77:$I$314)</f>
        <v>137464.63061842002</v>
      </c>
      <c r="K77" s="151">
        <f t="shared" si="9"/>
        <v>170</v>
      </c>
      <c r="L77" s="94">
        <f t="shared" si="10"/>
        <v>275.05298898571345</v>
      </c>
      <c r="M77" s="151">
        <f t="shared" si="13"/>
        <v>162.32424702655814</v>
      </c>
    </row>
    <row r="78" spans="2:13" x14ac:dyDescent="0.2">
      <c r="B78" s="94">
        <f t="shared" si="11"/>
        <v>171</v>
      </c>
      <c r="C78" s="149">
        <f t="shared" si="2"/>
        <v>5.0354674774353409E-4</v>
      </c>
      <c r="D78" s="150">
        <f t="shared" si="6"/>
        <v>5.3714337888054837E-3</v>
      </c>
      <c r="E78" s="94">
        <f t="shared" si="14"/>
        <v>171</v>
      </c>
      <c r="F78" s="149">
        <f t="shared" si="7"/>
        <v>0.99949645325225644</v>
      </c>
      <c r="G78" s="151">
        <f t="shared" si="5"/>
        <v>500</v>
      </c>
      <c r="H78" s="151">
        <f t="shared" si="8"/>
        <v>0</v>
      </c>
      <c r="I78" s="152">
        <f t="shared" si="12"/>
        <v>4.5791473049566749</v>
      </c>
      <c r="J78" s="151">
        <f>SUM(I78:$I$314)</f>
        <v>137460.5319836222</v>
      </c>
      <c r="K78" s="151">
        <f t="shared" si="9"/>
        <v>171</v>
      </c>
      <c r="L78" s="94">
        <f t="shared" si="10"/>
        <v>275.05956931881065</v>
      </c>
      <c r="M78" s="151">
        <f t="shared" si="13"/>
        <v>163.19637093498415</v>
      </c>
    </row>
    <row r="79" spans="2:13" x14ac:dyDescent="0.2">
      <c r="B79" s="94">
        <f t="shared" si="11"/>
        <v>172</v>
      </c>
      <c r="C79" s="149">
        <f t="shared" si="2"/>
        <v>5.6314681367662753E-4</v>
      </c>
      <c r="D79" s="150">
        <f t="shared" si="6"/>
        <v>5.9600065933093447E-3</v>
      </c>
      <c r="E79" s="94">
        <f t="shared" si="14"/>
        <v>172</v>
      </c>
      <c r="F79" s="149">
        <f t="shared" si="7"/>
        <v>0.99943685318632336</v>
      </c>
      <c r="G79" s="151">
        <f t="shared" si="5"/>
        <v>500</v>
      </c>
      <c r="H79" s="151">
        <f t="shared" si="8"/>
        <v>0</v>
      </c>
      <c r="I79" s="152">
        <f t="shared" si="12"/>
        <v>5.1107056537627633</v>
      </c>
      <c r="J79" s="151">
        <f>SUM(I79:$I$314)</f>
        <v>137455.95283631724</v>
      </c>
      <c r="K79" s="151">
        <f t="shared" si="9"/>
        <v>172</v>
      </c>
      <c r="L79" s="94">
        <f t="shared" si="10"/>
        <v>275.06680866948494</v>
      </c>
      <c r="M79" s="151">
        <f t="shared" si="13"/>
        <v>164.0751770078102</v>
      </c>
    </row>
    <row r="80" spans="2:13" x14ac:dyDescent="0.2">
      <c r="B80" s="94">
        <f t="shared" si="11"/>
        <v>173</v>
      </c>
      <c r="C80" s="149">
        <f t="shared" si="2"/>
        <v>6.2921145117953326E-4</v>
      </c>
      <c r="D80" s="150">
        <f t="shared" si="6"/>
        <v>6.6064637502905726E-3</v>
      </c>
      <c r="E80" s="94">
        <f t="shared" si="14"/>
        <v>173</v>
      </c>
      <c r="F80" s="149">
        <f t="shared" si="7"/>
        <v>0.99937078854882044</v>
      </c>
      <c r="G80" s="151">
        <f t="shared" si="5"/>
        <v>500</v>
      </c>
      <c r="H80" s="151">
        <f t="shared" si="8"/>
        <v>0</v>
      </c>
      <c r="I80" s="152">
        <f t="shared" si="12"/>
        <v>5.6980749846256185</v>
      </c>
      <c r="J80" s="151">
        <f>SUM(I80:$I$314)</f>
        <v>137450.84213066348</v>
      </c>
      <c r="K80" s="151">
        <f t="shared" si="9"/>
        <v>173</v>
      </c>
      <c r="L80" s="94">
        <f t="shared" si="10"/>
        <v>275.07476445305133</v>
      </c>
      <c r="M80" s="151">
        <f t="shared" si="13"/>
        <v>164.95974907966476</v>
      </c>
    </row>
    <row r="81" spans="2:13" x14ac:dyDescent="0.2">
      <c r="B81" s="94">
        <f t="shared" si="11"/>
        <v>174</v>
      </c>
      <c r="C81" s="149">
        <f t="shared" si="2"/>
        <v>7.0236866806254472E-4</v>
      </c>
      <c r="D81" s="150">
        <f t="shared" si="6"/>
        <v>7.315721688301146E-3</v>
      </c>
      <c r="E81" s="94">
        <f t="shared" si="14"/>
        <v>174</v>
      </c>
      <c r="F81" s="149">
        <f t="shared" si="7"/>
        <v>0.9992976313319375</v>
      </c>
      <c r="G81" s="151">
        <f t="shared" si="5"/>
        <v>500</v>
      </c>
      <c r="H81" s="151">
        <f t="shared" si="8"/>
        <v>0</v>
      </c>
      <c r="I81" s="152">
        <f t="shared" si="12"/>
        <v>6.3463885646012441</v>
      </c>
      <c r="J81" s="151">
        <f>SUM(I81:$I$314)</f>
        <v>137445.14405567886</v>
      </c>
      <c r="K81" s="151">
        <f t="shared" si="9"/>
        <v>174</v>
      </c>
      <c r="L81" s="94">
        <f t="shared" si="10"/>
        <v>275.08349814155338</v>
      </c>
      <c r="M81" s="151">
        <f t="shared" si="13"/>
        <v>165.84928333321483</v>
      </c>
    </row>
    <row r="82" spans="2:13" x14ac:dyDescent="0.2">
      <c r="B82" s="94">
        <f t="shared" si="11"/>
        <v>175</v>
      </c>
      <c r="C82" s="149">
        <f t="shared" si="2"/>
        <v>7.8329895812121115E-4</v>
      </c>
      <c r="D82" s="150">
        <f t="shared" si="6"/>
        <v>8.0930290058666421E-3</v>
      </c>
      <c r="E82" s="94">
        <f t="shared" si="14"/>
        <v>175</v>
      </c>
      <c r="F82" s="149">
        <f t="shared" si="7"/>
        <v>0.99921670104187876</v>
      </c>
      <c r="G82" s="151">
        <f t="shared" si="5"/>
        <v>500</v>
      </c>
      <c r="H82" s="151">
        <f t="shared" si="8"/>
        <v>0</v>
      </c>
      <c r="I82" s="152">
        <f t="shared" si="12"/>
        <v>7.0611678076186442</v>
      </c>
      <c r="J82" s="151">
        <f>SUM(I82:$I$314)</f>
        <v>137438.79766711424</v>
      </c>
      <c r="K82" s="151">
        <f t="shared" si="9"/>
        <v>175</v>
      </c>
      <c r="L82" s="94">
        <f t="shared" si="10"/>
        <v>275.09307545361764</v>
      </c>
      <c r="M82" s="151">
        <f t="shared" si="13"/>
        <v>166.74307363099288</v>
      </c>
    </row>
    <row r="83" spans="2:13" x14ac:dyDescent="0.2">
      <c r="B83" s="94">
        <f t="shared" si="11"/>
        <v>176</v>
      </c>
      <c r="C83" s="149">
        <f t="shared" si="2"/>
        <v>8.7273875851956613E-4</v>
      </c>
      <c r="D83" s="150">
        <f t="shared" si="6"/>
        <v>8.9439800398354984E-3</v>
      </c>
      <c r="E83" s="94">
        <f t="shared" si="14"/>
        <v>176</v>
      </c>
      <c r="F83" s="149">
        <f t="shared" si="7"/>
        <v>0.99912726124148044</v>
      </c>
      <c r="G83" s="151">
        <f t="shared" si="5"/>
        <v>500</v>
      </c>
      <c r="H83" s="151">
        <f t="shared" si="8"/>
        <v>0</v>
      </c>
      <c r="I83" s="152">
        <f t="shared" si="12"/>
        <v>7.8483424849556505</v>
      </c>
      <c r="J83" s="151">
        <f>SUM(I83:$I$314)</f>
        <v>137431.73649930663</v>
      </c>
      <c r="K83" s="151">
        <f t="shared" si="9"/>
        <v>176</v>
      </c>
      <c r="L83" s="94">
        <f t="shared" si="10"/>
        <v>275.10356654374294</v>
      </c>
      <c r="M83" s="151">
        <f t="shared" si="13"/>
        <v>167.64049882144423</v>
      </c>
    </row>
    <row r="84" spans="2:13" x14ac:dyDescent="0.2">
      <c r="B84" s="94">
        <f t="shared" si="11"/>
        <v>177</v>
      </c>
      <c r="C84" s="149">
        <f t="shared" si="2"/>
        <v>9.7148403916885002E-4</v>
      </c>
      <c r="D84" s="150">
        <f t="shared" si="6"/>
        <v>9.8745280649283895E-3</v>
      </c>
      <c r="E84" s="94">
        <f t="shared" si="14"/>
        <v>177</v>
      </c>
      <c r="F84" s="149">
        <f t="shared" si="7"/>
        <v>0.9990285159608312</v>
      </c>
      <c r="G84" s="151">
        <f t="shared" si="5"/>
        <v>500</v>
      </c>
      <c r="H84" s="151">
        <f t="shared" si="8"/>
        <v>0</v>
      </c>
      <c r="I84" s="152">
        <f t="shared" si="12"/>
        <v>8.7142710172993034</v>
      </c>
      <c r="J84" s="151">
        <f>SUM(I84:$I$314)</f>
        <v>137423.88815682166</v>
      </c>
      <c r="K84" s="151">
        <f t="shared" si="9"/>
        <v>177</v>
      </c>
      <c r="L84" s="94">
        <f t="shared" si="10"/>
        <v>275.11504618995207</v>
      </c>
      <c r="M84" s="151">
        <f t="shared" si="13"/>
        <v>168.54101174292359</v>
      </c>
    </row>
    <row r="85" spans="2:13" x14ac:dyDescent="0.2">
      <c r="B85" s="94">
        <f t="shared" si="11"/>
        <v>178</v>
      </c>
      <c r="C85" s="149">
        <f t="shared" si="2"/>
        <v>1.0803940191897389E-3</v>
      </c>
      <c r="D85" s="150">
        <f t="shared" si="6"/>
        <v>1.0890998002088891E-2</v>
      </c>
      <c r="E85" s="94">
        <f t="shared" si="14"/>
        <v>178</v>
      </c>
      <c r="F85" s="149">
        <f t="shared" si="7"/>
        <v>0.99891960598081031</v>
      </c>
      <c r="G85" s="151">
        <f t="shared" si="5"/>
        <v>499</v>
      </c>
      <c r="H85" s="151">
        <f t="shared" si="8"/>
        <v>1</v>
      </c>
      <c r="I85" s="152">
        <f t="shared" si="12"/>
        <v>9.6657607268538897</v>
      </c>
      <c r="J85" s="151">
        <f>SUM(I85:$I$314)</f>
        <v>137415.17388580437</v>
      </c>
      <c r="K85" s="151">
        <f t="shared" si="9"/>
        <v>178</v>
      </c>
      <c r="L85" s="94">
        <f t="shared" si="10"/>
        <v>275.12759397865733</v>
      </c>
      <c r="M85" s="151">
        <f t="shared" si="13"/>
        <v>169.44412969316443</v>
      </c>
    </row>
    <row r="86" spans="2:13" x14ac:dyDescent="0.2">
      <c r="B86" s="94">
        <f t="shared" si="11"/>
        <v>179</v>
      </c>
      <c r="C86" s="149">
        <f t="shared" si="2"/>
        <v>1.2003950042291309E-3</v>
      </c>
      <c r="D86" s="150">
        <f t="shared" si="6"/>
        <v>1.2000098503939195E-2</v>
      </c>
      <c r="E86" s="94">
        <f t="shared" si="14"/>
        <v>179</v>
      </c>
      <c r="F86" s="149">
        <f t="shared" si="7"/>
        <v>0.99879960499577092</v>
      </c>
      <c r="G86" s="151">
        <f t="shared" si="5"/>
        <v>499</v>
      </c>
      <c r="H86" s="151">
        <f t="shared" si="8"/>
        <v>1</v>
      </c>
      <c r="I86" s="152">
        <f t="shared" si="12"/>
        <v>10.710087914765731</v>
      </c>
      <c r="J86" s="151">
        <f>SUM(I86:$I$314)</f>
        <v>137405.50812507753</v>
      </c>
      <c r="K86" s="151">
        <f t="shared" si="9"/>
        <v>179</v>
      </c>
      <c r="L86" s="94">
        <f t="shared" si="10"/>
        <v>275.14129448551262</v>
      </c>
      <c r="M86" s="151">
        <f t="shared" si="13"/>
        <v>170.34942616091226</v>
      </c>
    </row>
    <row r="87" spans="2:13" x14ac:dyDescent="0.2">
      <c r="B87" s="94">
        <f t="shared" si="11"/>
        <v>180</v>
      </c>
      <c r="C87" s="149">
        <f t="shared" si="2"/>
        <v>1.3324843369935239E-3</v>
      </c>
      <c r="D87" s="150">
        <f t="shared" si="6"/>
        <v>1.3208933276439303E-2</v>
      </c>
      <c r="E87" s="94">
        <f t="shared" si="14"/>
        <v>180</v>
      </c>
      <c r="F87" s="149">
        <f t="shared" si="7"/>
        <v>0.99866751566300649</v>
      </c>
      <c r="G87" s="151">
        <f t="shared" si="5"/>
        <v>499</v>
      </c>
      <c r="H87" s="151">
        <f t="shared" si="8"/>
        <v>1</v>
      </c>
      <c r="I87" s="152">
        <f t="shared" si="12"/>
        <v>11.855017615604275</v>
      </c>
      <c r="J87" s="151">
        <f>SUM(I87:$I$314)</f>
        <v>137394.79803716275</v>
      </c>
      <c r="K87" s="151">
        <f t="shared" si="9"/>
        <v>180</v>
      </c>
      <c r="L87" s="94">
        <f t="shared" si="10"/>
        <v>275.15623745095496</v>
      </c>
      <c r="M87" s="151">
        <f t="shared" si="13"/>
        <v>171.25652364734589</v>
      </c>
    </row>
    <row r="88" spans="2:13" x14ac:dyDescent="0.2">
      <c r="B88" s="94">
        <f t="shared" si="11"/>
        <v>181</v>
      </c>
      <c r="C88" s="149">
        <f t="shared" si="2"/>
        <v>1.4777344518625401E-3</v>
      </c>
      <c r="D88" s="150">
        <f t="shared" si="6"/>
        <v>1.4525011486901619E-2</v>
      </c>
      <c r="E88" s="94">
        <f t="shared" si="14"/>
        <v>181</v>
      </c>
      <c r="F88" s="149">
        <f t="shared" si="7"/>
        <v>0.9985222655481375</v>
      </c>
      <c r="G88" s="151">
        <f t="shared" si="5"/>
        <v>499</v>
      </c>
      <c r="H88" s="151">
        <f t="shared" si="8"/>
        <v>1</v>
      </c>
      <c r="I88" s="152">
        <f t="shared" si="12"/>
        <v>13.10882286692871</v>
      </c>
      <c r="J88" s="151">
        <f>SUM(I88:$I$314)</f>
        <v>137382.94301954715</v>
      </c>
      <c r="K88" s="151">
        <f t="shared" si="9"/>
        <v>181</v>
      </c>
      <c r="L88" s="94">
        <f t="shared" si="10"/>
        <v>275.17251794907338</v>
      </c>
      <c r="M88" s="151">
        <f t="shared" si="13"/>
        <v>172.16508742909787</v>
      </c>
    </row>
    <row r="89" spans="2:13" x14ac:dyDescent="0.2">
      <c r="B89" s="94">
        <f t="shared" si="11"/>
        <v>182</v>
      </c>
      <c r="C89" s="149">
        <f t="shared" si="2"/>
        <v>1.6372970228611999E-3</v>
      </c>
      <c r="D89" s="150">
        <f t="shared" si="6"/>
        <v>1.5956257099865985E-2</v>
      </c>
      <c r="E89" s="94">
        <f t="shared" si="14"/>
        <v>182</v>
      </c>
      <c r="F89" s="149">
        <f t="shared" si="7"/>
        <v>0.99836270297713881</v>
      </c>
      <c r="G89" s="151">
        <f t="shared" si="5"/>
        <v>499</v>
      </c>
      <c r="H89" s="151">
        <f t="shared" si="8"/>
        <v>1</v>
      </c>
      <c r="I89" s="152">
        <f t="shared" si="12"/>
        <v>14.480303318128382</v>
      </c>
      <c r="J89" s="151">
        <f>SUM(I89:$I$314)</f>
        <v>137369.83419668023</v>
      </c>
      <c r="K89" s="151">
        <f t="shared" si="9"/>
        <v>182</v>
      </c>
      <c r="L89" s="94">
        <f t="shared" si="10"/>
        <v>275.19023654838156</v>
      </c>
      <c r="M89" s="151">
        <f t="shared" si="13"/>
        <v>173.0748201343109</v>
      </c>
    </row>
    <row r="90" spans="2:13" x14ac:dyDescent="0.2">
      <c r="B90" s="94">
        <f t="shared" si="11"/>
        <v>183</v>
      </c>
      <c r="C90" s="149">
        <f t="shared" si="2"/>
        <v>1.8124071926030423E-3</v>
      </c>
      <c r="D90" s="150">
        <f t="shared" si="6"/>
        <v>1.7511016974184234E-2</v>
      </c>
      <c r="E90" s="94">
        <f t="shared" si="14"/>
        <v>183</v>
      </c>
      <c r="F90" s="149">
        <f t="shared" si="7"/>
        <v>0.998187592807397</v>
      </c>
      <c r="G90" s="151">
        <f t="shared" si="5"/>
        <v>499</v>
      </c>
      <c r="H90" s="151">
        <f t="shared" si="8"/>
        <v>1</v>
      </c>
      <c r="I90" s="152">
        <f t="shared" si="12"/>
        <v>15.978802988943114</v>
      </c>
      <c r="J90" s="151">
        <f>SUM(I90:$I$314)</f>
        <v>137355.3538933621</v>
      </c>
      <c r="K90" s="151">
        <f t="shared" si="9"/>
        <v>183</v>
      </c>
      <c r="L90" s="94">
        <f t="shared" si="10"/>
        <v>275.20949946302369</v>
      </c>
      <c r="M90" s="151">
        <f t="shared" si="13"/>
        <v>173.98545702257502</v>
      </c>
    </row>
    <row r="91" spans="2:13" x14ac:dyDescent="0.2">
      <c r="B91" s="94">
        <f t="shared" si="11"/>
        <v>184</v>
      </c>
      <c r="C91" s="149">
        <f t="shared" si="2"/>
        <v>2.0043878680736328E-3</v>
      </c>
      <c r="D91" s="150">
        <f t="shared" si="6"/>
        <v>1.919806754705905E-2</v>
      </c>
      <c r="E91" s="94">
        <f t="shared" si="14"/>
        <v>184</v>
      </c>
      <c r="F91" s="149">
        <f t="shared" si="7"/>
        <v>0.99799561213192634</v>
      </c>
      <c r="G91" s="151">
        <f t="shared" si="5"/>
        <v>499</v>
      </c>
      <c r="H91" s="151">
        <f t="shared" si="8"/>
        <v>1</v>
      </c>
      <c r="I91" s="152">
        <f t="shared" si="12"/>
        <v>17.614226974426678</v>
      </c>
      <c r="J91" s="151">
        <f>SUM(I91:$I$314)</f>
        <v>137339.37509037316</v>
      </c>
      <c r="K91" s="151">
        <f t="shared" si="9"/>
        <v>184</v>
      </c>
      <c r="L91" s="94">
        <f t="shared" si="10"/>
        <v>275.23041869289921</v>
      </c>
      <c r="M91" s="151">
        <f t="shared" si="13"/>
        <v>174.89676187364211</v>
      </c>
    </row>
    <row r="92" spans="2:13" x14ac:dyDescent="0.2">
      <c r="B92" s="94">
        <f t="shared" si="11"/>
        <v>185</v>
      </c>
      <c r="C92" s="149">
        <f t="shared" si="2"/>
        <v>2.2146540673122759E-3</v>
      </c>
      <c r="D92" s="150">
        <f t="shared" si="6"/>
        <v>2.1026619923864315E-2</v>
      </c>
      <c r="E92" s="94">
        <f t="shared" si="14"/>
        <v>185</v>
      </c>
      <c r="F92" s="149">
        <f t="shared" si="7"/>
        <v>0.99778534593268775</v>
      </c>
      <c r="G92" s="151">
        <f t="shared" si="5"/>
        <v>499</v>
      </c>
      <c r="H92" s="151">
        <f t="shared" si="8"/>
        <v>1</v>
      </c>
      <c r="I92" s="152">
        <f t="shared" si="12"/>
        <v>19.397056879764829</v>
      </c>
      <c r="J92" s="151">
        <f>SUM(I92:$I$314)</f>
        <v>137321.76086339873</v>
      </c>
      <c r="K92" s="151">
        <f t="shared" si="9"/>
        <v>185</v>
      </c>
      <c r="L92" s="94">
        <f t="shared" si="10"/>
        <v>275.25311215116341</v>
      </c>
      <c r="M92" s="151">
        <f t="shared" si="13"/>
        <v>175.80852340381986</v>
      </c>
    </row>
    <row r="93" spans="2:13" x14ac:dyDescent="0.2">
      <c r="B93" s="94">
        <f t="shared" si="11"/>
        <v>186</v>
      </c>
      <c r="C93" s="149">
        <f t="shared" si="2"/>
        <v>2.4447172991777398E-3</v>
      </c>
      <c r="D93" s="150">
        <f t="shared" si="6"/>
        <v>2.3006323186546385E-2</v>
      </c>
      <c r="E93" s="94">
        <f t="shared" si="14"/>
        <v>186</v>
      </c>
      <c r="F93" s="149">
        <f t="shared" si="7"/>
        <v>0.99755528270082228</v>
      </c>
      <c r="G93" s="151">
        <f t="shared" si="5"/>
        <v>499</v>
      </c>
      <c r="H93" s="151">
        <f t="shared" si="8"/>
        <v>1</v>
      </c>
      <c r="I93" s="152">
        <f t="shared" si="12"/>
        <v>21.33836475552177</v>
      </c>
      <c r="J93" s="151">
        <f>SUM(I93:$I$314)</f>
        <v>137302.36380651896</v>
      </c>
      <c r="K93" s="151">
        <f t="shared" si="9"/>
        <v>186</v>
      </c>
      <c r="L93" s="94">
        <f t="shared" si="10"/>
        <v>275.27770377754081</v>
      </c>
      <c r="M93" s="151">
        <f t="shared" si="13"/>
        <v>176.72055213942562</v>
      </c>
    </row>
    <row r="94" spans="2:13" x14ac:dyDescent="0.2">
      <c r="B94" s="94">
        <f t="shared" si="11"/>
        <v>187</v>
      </c>
      <c r="C94" s="149">
        <f t="shared" si="2"/>
        <v>2.6961899564606623E-3</v>
      </c>
      <c r="D94" s="150">
        <f t="shared" si="6"/>
        <v>2.5147265728292251E-2</v>
      </c>
      <c r="E94" s="94">
        <f t="shared" si="14"/>
        <v>187</v>
      </c>
      <c r="F94" s="149">
        <f t="shared" si="7"/>
        <v>0.9973038100435393</v>
      </c>
      <c r="G94" s="151">
        <f t="shared" si="5"/>
        <v>499</v>
      </c>
      <c r="H94" s="151">
        <f t="shared" si="8"/>
        <v>1</v>
      </c>
      <c r="I94" s="152">
        <f t="shared" si="12"/>
        <v>23.449825291632525</v>
      </c>
      <c r="J94" s="151">
        <f>SUM(I94:$I$314)</f>
        <v>137281.02544176343</v>
      </c>
      <c r="K94" s="151">
        <f t="shared" si="9"/>
        <v>187</v>
      </c>
      <c r="L94" s="94">
        <f t="shared" si="10"/>
        <v>275.30432363588415</v>
      </c>
      <c r="M94" s="151">
        <f t="shared" si="13"/>
        <v>177.63267768694746</v>
      </c>
    </row>
    <row r="95" spans="2:13" x14ac:dyDescent="0.2">
      <c r="B95" s="94">
        <f t="shared" si="11"/>
        <v>188</v>
      </c>
      <c r="C95" s="149">
        <f t="shared" si="2"/>
        <v>2.9707897006427167E-3</v>
      </c>
      <c r="D95" s="150">
        <f t="shared" si="6"/>
        <v>2.7459974418205448E-2</v>
      </c>
      <c r="E95" s="94">
        <f t="shared" si="14"/>
        <v>188</v>
      </c>
      <c r="F95" s="149">
        <f t="shared" si="7"/>
        <v>0.99702921029935732</v>
      </c>
      <c r="G95" s="151">
        <f t="shared" si="5"/>
        <v>499</v>
      </c>
      <c r="H95" s="151">
        <f t="shared" si="8"/>
        <v>1</v>
      </c>
      <c r="I95" s="152">
        <f t="shared" si="12"/>
        <v>25.743726017067605</v>
      </c>
      <c r="J95" s="151">
        <f>SUM(I95:$I$314)</f>
        <v>137257.57561647179</v>
      </c>
      <c r="K95" s="151">
        <f t="shared" si="9"/>
        <v>188</v>
      </c>
      <c r="L95" s="94">
        <f t="shared" si="10"/>
        <v>275.33310799441938</v>
      </c>
      <c r="M95" s="151">
        <f t="shared" si="13"/>
        <v>178.54474634744528</v>
      </c>
    </row>
    <row r="96" spans="2:13" x14ac:dyDescent="0.2">
      <c r="B96" s="94">
        <f t="shared" si="11"/>
        <v>189</v>
      </c>
      <c r="C96" s="149">
        <f t="shared" si="2"/>
        <v>3.2703438146129775E-3</v>
      </c>
      <c r="D96" s="150">
        <f t="shared" si="6"/>
        <v>2.995541139702608E-2</v>
      </c>
      <c r="E96" s="94">
        <f t="shared" si="14"/>
        <v>189</v>
      </c>
      <c r="F96" s="153">
        <f t="shared" si="7"/>
        <v>0.996729656185387</v>
      </c>
      <c r="G96" s="151">
        <f t="shared" si="5"/>
        <v>498</v>
      </c>
      <c r="H96" s="151">
        <f t="shared" si="8"/>
        <v>2</v>
      </c>
      <c r="I96" s="152">
        <f t="shared" si="12"/>
        <v>28.23297524169708</v>
      </c>
      <c r="J96" s="151">
        <f>SUM(I96:$I$314)</f>
        <v>137231.83189045475</v>
      </c>
      <c r="K96" s="151">
        <f t="shared" si="9"/>
        <v>189</v>
      </c>
      <c r="L96" s="94">
        <f t="shared" si="10"/>
        <v>275.36419938714107</v>
      </c>
      <c r="M96" s="151">
        <f t="shared" si="13"/>
        <v>179.45661903003895</v>
      </c>
    </row>
    <row r="97" spans="2:13" x14ac:dyDescent="0.2">
      <c r="B97" s="94">
        <f t="shared" si="11"/>
        <v>190</v>
      </c>
      <c r="C97" s="149">
        <f t="shared" si="2"/>
        <v>3.5967934976492448E-3</v>
      </c>
      <c r="D97" s="150">
        <f t="shared" si="6"/>
        <v>3.2644968303626724E-2</v>
      </c>
      <c r="E97" s="94">
        <f t="shared" si="14"/>
        <v>190</v>
      </c>
      <c r="F97" s="153">
        <f>1-C97</f>
        <v>0.9964032065023507</v>
      </c>
      <c r="G97" s="151">
        <f t="shared" si="5"/>
        <v>498</v>
      </c>
      <c r="H97" s="151">
        <f t="shared" si="8"/>
        <v>2</v>
      </c>
      <c r="I97" s="152">
        <f t="shared" si="12"/>
        <v>30.931107467686324</v>
      </c>
      <c r="J97" s="151">
        <f>SUM(I97:$I$314)</f>
        <v>137203.59891521305</v>
      </c>
      <c r="K97" s="151">
        <f t="shared" si="9"/>
        <v>190</v>
      </c>
      <c r="L97" s="94">
        <f t="shared" si="10"/>
        <v>275.39774665486158</v>
      </c>
      <c r="M97" s="151">
        <f t="shared" si="13"/>
        <v>180.36816942525627</v>
      </c>
    </row>
    <row r="98" spans="2:13" x14ac:dyDescent="0.2">
      <c r="B98" s="94">
        <f t="shared" si="11"/>
        <v>191</v>
      </c>
      <c r="C98" s="149">
        <f t="shared" si="2"/>
        <v>3.9521980749722962E-3</v>
      </c>
      <c r="D98" s="150">
        <f t="shared" si="6"/>
        <v>3.5540457732305145E-2</v>
      </c>
      <c r="E98" s="94">
        <f t="shared" si="14"/>
        <v>191</v>
      </c>
      <c r="F98" s="153">
        <f t="shared" ref="F98:F161" si="15">1-C98</f>
        <v>0.99604780192502773</v>
      </c>
      <c r="G98" s="151">
        <f t="shared" si="5"/>
        <v>498</v>
      </c>
      <c r="H98" s="151">
        <f t="shared" si="8"/>
        <v>2</v>
      </c>
      <c r="I98" s="152">
        <f t="shared" si="12"/>
        <v>33.852285990020647</v>
      </c>
      <c r="J98" s="151">
        <f>SUM(I98:$I$314)</f>
        <v>137172.66780774534</v>
      </c>
      <c r="K98" s="151">
        <f t="shared" si="9"/>
        <v>191</v>
      </c>
      <c r="L98" s="94">
        <f t="shared" si="10"/>
        <v>275.43390496447336</v>
      </c>
      <c r="M98" s="151">
        <f t="shared" si="13"/>
        <v>181.27928240456149</v>
      </c>
    </row>
    <row r="99" spans="2:13" x14ac:dyDescent="0.2">
      <c r="B99" s="94">
        <f t="shared" si="11"/>
        <v>192</v>
      </c>
      <c r="C99" s="149">
        <f t="shared" si="2"/>
        <v>4.3387390922004707E-3</v>
      </c>
      <c r="D99" s="150">
        <f t="shared" si="6"/>
        <v>3.8654101722817441E-2</v>
      </c>
      <c r="E99" s="94">
        <f t="shared" si="14"/>
        <v>192</v>
      </c>
      <c r="F99" s="153">
        <f t="shared" si="15"/>
        <v>0.99566126090779949</v>
      </c>
      <c r="G99" s="151">
        <f t="shared" si="5"/>
        <v>498</v>
      </c>
      <c r="H99" s="151">
        <f t="shared" si="8"/>
        <v>2</v>
      </c>
      <c r="I99" s="152">
        <f t="shared" si="12"/>
        <v>37.011302399597703</v>
      </c>
      <c r="J99" s="151">
        <f>SUM(I99:$I$314)</f>
        <v>137138.81552175534</v>
      </c>
      <c r="K99" s="151">
        <f t="shared" si="9"/>
        <v>192</v>
      </c>
      <c r="L99" s="94">
        <f t="shared" si="10"/>
        <v>275.4728358050574</v>
      </c>
      <c r="M99" s="151">
        <f t="shared" si="13"/>
        <v>182.18985261683474</v>
      </c>
    </row>
    <row r="100" spans="2:13" x14ac:dyDescent="0.2">
      <c r="B100" s="94">
        <f t="shared" si="11"/>
        <v>193</v>
      </c>
      <c r="C100" s="149">
        <f t="shared" si="2"/>
        <v>4.7587242630893981E-3</v>
      </c>
      <c r="D100" s="150">
        <f t="shared" si="6"/>
        <v>4.1998517088892746E-2</v>
      </c>
      <c r="E100" s="94">
        <f t="shared" si="14"/>
        <v>193</v>
      </c>
      <c r="F100" s="153">
        <f t="shared" si="15"/>
        <v>0.99524127573691057</v>
      </c>
      <c r="G100" s="151">
        <f t="shared" si="5"/>
        <v>498</v>
      </c>
      <c r="H100" s="151">
        <f t="shared" si="8"/>
        <v>2</v>
      </c>
      <c r="I100" s="152">
        <f t="shared" si="12"/>
        <v>40.423572698059267</v>
      </c>
      <c r="J100" s="151">
        <f>SUM(I100:$I$314)</f>
        <v>137101.80421935572</v>
      </c>
      <c r="K100" s="151">
        <f t="shared" si="9"/>
        <v>193</v>
      </c>
      <c r="L100" s="94">
        <f t="shared" si="10"/>
        <v>275.51470695955788</v>
      </c>
      <c r="M100" s="151">
        <f t="shared" si="13"/>
        <v>183.09978325605809</v>
      </c>
    </row>
    <row r="101" spans="2:13" x14ac:dyDescent="0.2">
      <c r="B101" s="94">
        <f t="shared" si="11"/>
        <v>194</v>
      </c>
      <c r="C101" s="149">
        <f t="shared" si="2"/>
        <v>5.2145912370568561E-3</v>
      </c>
      <c r="D101" s="150">
        <f t="shared" si="6"/>
        <v>4.5586697396745798E-2</v>
      </c>
      <c r="E101" s="94">
        <f t="shared" si="14"/>
        <v>194</v>
      </c>
      <c r="F101" s="153">
        <f t="shared" si="15"/>
        <v>0.99478540876294319</v>
      </c>
      <c r="G101" s="151">
        <f t="shared" si="5"/>
        <v>497</v>
      </c>
      <c r="H101" s="151">
        <f t="shared" si="8"/>
        <v>3</v>
      </c>
      <c r="I101" s="152">
        <f t="shared" si="12"/>
        <v>44.10512973135156</v>
      </c>
      <c r="J101" s="151">
        <f>SUM(I101:$I$314)</f>
        <v>137061.38064665766</v>
      </c>
      <c r="K101" s="151">
        <f t="shared" si="9"/>
        <v>194</v>
      </c>
      <c r="L101" s="94">
        <f t="shared" si="10"/>
        <v>275.55969245085561</v>
      </c>
      <c r="M101" s="151">
        <f t="shared" si="13"/>
        <v>184.0089849787152</v>
      </c>
    </row>
    <row r="102" spans="2:13" x14ac:dyDescent="0.2">
      <c r="B102" s="94">
        <f t="shared" si="11"/>
        <v>195</v>
      </c>
      <c r="C102" s="149">
        <f t="shared" si="2"/>
        <v>5.7089111511853131E-3</v>
      </c>
      <c r="D102" s="150">
        <f t="shared" si="6"/>
        <v>4.9431991412845697E-2</v>
      </c>
      <c r="E102" s="94">
        <f t="shared" si="14"/>
        <v>195</v>
      </c>
      <c r="F102" s="153">
        <f t="shared" si="15"/>
        <v>0.99429108884881467</v>
      </c>
      <c r="G102" s="151">
        <f t="shared" si="5"/>
        <v>497</v>
      </c>
      <c r="H102" s="151">
        <f t="shared" si="8"/>
        <v>3</v>
      </c>
      <c r="I102" s="152">
        <f t="shared" si="12"/>
        <v>48.072611648992442</v>
      </c>
      <c r="J102" s="151">
        <f>SUM(I102:$I$314)</f>
        <v>137017.27551692631</v>
      </c>
      <c r="K102" s="151">
        <f t="shared" si="9"/>
        <v>195</v>
      </c>
      <c r="L102" s="94">
        <f t="shared" si="10"/>
        <v>275.60797246119193</v>
      </c>
      <c r="M102" s="151">
        <f t="shared" si="13"/>
        <v>184.917374951357</v>
      </c>
    </row>
    <row r="103" spans="2:13" x14ac:dyDescent="0.2">
      <c r="B103" s="94">
        <f t="shared" si="11"/>
        <v>196</v>
      </c>
      <c r="C103" s="149">
        <f t="shared" si="2"/>
        <v>6.2443919296886344E-3</v>
      </c>
      <c r="D103" s="150">
        <f t="shared" si="6"/>
        <v>5.3548077850332138E-2</v>
      </c>
      <c r="E103" s="94">
        <f t="shared" si="14"/>
        <v>196</v>
      </c>
      <c r="F103" s="153">
        <f t="shared" si="15"/>
        <v>0.99375560807031138</v>
      </c>
      <c r="G103" s="151">
        <f t="shared" si="5"/>
        <v>497</v>
      </c>
      <c r="H103" s="151">
        <f t="shared" si="8"/>
        <v>3</v>
      </c>
      <c r="I103" s="152">
        <f t="shared" si="12"/>
        <v>52.343246098699666</v>
      </c>
      <c r="J103" s="151">
        <f>SUM(I103:$I$314)</f>
        <v>136969.20290527731</v>
      </c>
      <c r="K103" s="151">
        <f t="shared" si="9"/>
        <v>196</v>
      </c>
      <c r="L103" s="94">
        <f t="shared" si="10"/>
        <v>275.65973322403892</v>
      </c>
      <c r="M103" s="151">
        <f t="shared" si="13"/>
        <v>185.8248760120623</v>
      </c>
    </row>
    <row r="104" spans="2:13" x14ac:dyDescent="0.2">
      <c r="B104" s="94">
        <f t="shared" si="11"/>
        <v>197</v>
      </c>
      <c r="C104" s="149">
        <f t="shared" si="2"/>
        <v>6.8238812922451165E-3</v>
      </c>
      <c r="D104" s="150">
        <f t="shared" si="6"/>
        <v>5.794893625564821E-2</v>
      </c>
      <c r="E104" s="94">
        <f t="shared" si="14"/>
        <v>197</v>
      </c>
      <c r="F104" s="153">
        <f t="shared" si="15"/>
        <v>0.99317611870775491</v>
      </c>
      <c r="G104" s="151">
        <f t="shared" si="5"/>
        <v>497</v>
      </c>
      <c r="H104" s="151">
        <f t="shared" si="8"/>
        <v>3</v>
      </c>
      <c r="I104" s="152">
        <f t="shared" si="12"/>
        <v>56.934829871174372</v>
      </c>
      <c r="J104" s="151">
        <f>SUM(I104:$I$314)</f>
        <v>136916.85965917862</v>
      </c>
      <c r="K104" s="151">
        <f t="shared" si="9"/>
        <v>197</v>
      </c>
      <c r="L104" s="94">
        <f t="shared" si="10"/>
        <v>275.71516688767025</v>
      </c>
      <c r="M104" s="151">
        <f t="shared" si="13"/>
        <v>186.73141593121429</v>
      </c>
    </row>
    <row r="105" spans="2:13" x14ac:dyDescent="0.2">
      <c r="B105" s="94">
        <f t="shared" si="11"/>
        <v>198</v>
      </c>
      <c r="C105" s="149">
        <f t="shared" si="2"/>
        <v>7.4503694311625337E-3</v>
      </c>
      <c r="D105" s="150">
        <f t="shared" si="6"/>
        <v>6.264881389174172E-2</v>
      </c>
      <c r="E105" s="94">
        <f t="shared" si="14"/>
        <v>198</v>
      </c>
      <c r="F105" s="153">
        <f t="shared" si="15"/>
        <v>0.99254963056883749</v>
      </c>
      <c r="G105" s="151">
        <f t="shared" si="5"/>
        <v>496</v>
      </c>
      <c r="H105" s="151">
        <f t="shared" si="8"/>
        <v>4</v>
      </c>
      <c r="I105" s="152">
        <f t="shared" si="12"/>
        <v>61.865703718094949</v>
      </c>
      <c r="J105" s="151">
        <f>SUM(I105:$I$314)</f>
        <v>136859.92482930745</v>
      </c>
      <c r="K105" s="151">
        <f t="shared" si="9"/>
        <v>198</v>
      </c>
      <c r="L105" s="94">
        <f t="shared" si="10"/>
        <v>275.77447134985482</v>
      </c>
      <c r="M105" s="151">
        <f t="shared" si="13"/>
        <v>187.63692675914922</v>
      </c>
    </row>
    <row r="106" spans="2:13" x14ac:dyDescent="0.2">
      <c r="B106" s="94">
        <f t="shared" si="11"/>
        <v>199</v>
      </c>
      <c r="C106" s="149">
        <f t="shared" si="2"/>
        <v>8.1269913160746041E-3</v>
      </c>
      <c r="D106" s="150">
        <f t="shared" si="6"/>
        <v>6.7662188491207031E-2</v>
      </c>
      <c r="E106" s="94">
        <f t="shared" si="14"/>
        <v>199</v>
      </c>
      <c r="F106" s="153">
        <f t="shared" si="15"/>
        <v>0.99187300868392536</v>
      </c>
      <c r="G106" s="151">
        <f t="shared" si="5"/>
        <v>496</v>
      </c>
      <c r="H106" s="151">
        <f t="shared" si="8"/>
        <v>4</v>
      </c>
      <c r="I106" s="152">
        <f t="shared" si="12"/>
        <v>67.15472207752299</v>
      </c>
      <c r="J106" s="151">
        <f>SUM(I106:$I$314)</f>
        <v>136798.05912558935</v>
      </c>
      <c r="K106" s="151">
        <f t="shared" si="9"/>
        <v>199</v>
      </c>
      <c r="L106" s="94">
        <f t="shared" si="10"/>
        <v>275.83785006328776</v>
      </c>
      <c r="M106" s="151">
        <f t="shared" si="13"/>
        <v>188.5413442497385</v>
      </c>
    </row>
    <row r="107" spans="2:13" x14ac:dyDescent="0.2">
      <c r="B107" s="94">
        <f t="shared" si="11"/>
        <v>200</v>
      </c>
      <c r="C107" s="149">
        <f t="shared" si="2"/>
        <v>8.8570285837980649E-3</v>
      </c>
      <c r="D107" s="150">
        <f t="shared" si="6"/>
        <v>7.3003726772346081E-2</v>
      </c>
      <c r="E107" s="94">
        <f t="shared" si="14"/>
        <v>200</v>
      </c>
      <c r="F107" s="153">
        <f t="shared" si="15"/>
        <v>0.99114297141620189</v>
      </c>
      <c r="G107" s="151">
        <f t="shared" si="5"/>
        <v>496</v>
      </c>
      <c r="H107" s="151">
        <f t="shared" si="8"/>
        <v>4</v>
      </c>
      <c r="I107" s="152">
        <f t="shared" si="12"/>
        <v>72.821217455415223</v>
      </c>
      <c r="J107" s="151">
        <f>SUM(I107:$I$314)</f>
        <v>136730.90440351184</v>
      </c>
      <c r="K107" s="151">
        <f t="shared" si="9"/>
        <v>200</v>
      </c>
      <c r="L107" s="94">
        <f t="shared" si="10"/>
        <v>275.90551181156616</v>
      </c>
      <c r="M107" s="151">
        <f t="shared" si="13"/>
        <v>189.44460735047141</v>
      </c>
    </row>
    <row r="108" spans="2:13" x14ac:dyDescent="0.2">
      <c r="B108" s="94">
        <f t="shared" si="11"/>
        <v>201</v>
      </c>
      <c r="C108" s="149">
        <f t="shared" si="2"/>
        <v>9.6439109701306688E-3</v>
      </c>
      <c r="D108" s="150">
        <f t="shared" si="6"/>
        <v>7.8688238633260396E-2</v>
      </c>
      <c r="E108" s="94">
        <f t="shared" si="14"/>
        <v>201</v>
      </c>
      <c r="F108" s="153">
        <f t="shared" si="15"/>
        <v>0.99035608902986938</v>
      </c>
      <c r="G108" s="151">
        <f t="shared" si="5"/>
        <v>495</v>
      </c>
      <c r="H108" s="151">
        <f t="shared" si="8"/>
        <v>5</v>
      </c>
      <c r="I108" s="152">
        <f t="shared" si="12"/>
        <v>78.884959229843545</v>
      </c>
      <c r="J108" s="151">
        <f>SUM(I108:$I$314)</f>
        <v>136658.08318605641</v>
      </c>
      <c r="K108" s="151">
        <f t="shared" si="9"/>
        <v>201</v>
      </c>
      <c r="L108" s="94">
        <f t="shared" si="10"/>
        <v>275.97767045573192</v>
      </c>
      <c r="M108" s="151">
        <f t="shared" si="13"/>
        <v>190.34665775064843</v>
      </c>
    </row>
    <row r="109" spans="2:13" x14ac:dyDescent="0.2">
      <c r="B109" s="94">
        <f t="shared" si="11"/>
        <v>202</v>
      </c>
      <c r="C109" s="149">
        <f t="shared" si="2"/>
        <v>1.049121723976581E-2</v>
      </c>
      <c r="D109" s="150">
        <f t="shared" si="6"/>
        <v>8.4730626963514133E-2</v>
      </c>
      <c r="E109" s="94">
        <f t="shared" si="14"/>
        <v>202</v>
      </c>
      <c r="F109" s="153">
        <f t="shared" si="15"/>
        <v>0.98950878276023424</v>
      </c>
      <c r="G109" s="151">
        <f t="shared" si="5"/>
        <v>495</v>
      </c>
      <c r="H109" s="151">
        <f t="shared" si="8"/>
        <v>5</v>
      </c>
      <c r="I109" s="152">
        <f t="shared" si="12"/>
        <v>85.366106665740475</v>
      </c>
      <c r="J109" s="151">
        <f>SUM(I109:$I$314)</f>
        <v>136579.19822682659</v>
      </c>
      <c r="K109" s="151">
        <f t="shared" si="9"/>
        <v>202</v>
      </c>
      <c r="L109" s="94">
        <f t="shared" si="10"/>
        <v>276.0545446516179</v>
      </c>
      <c r="M109" s="151">
        <f t="shared" si="13"/>
        <v>191.24743948067152</v>
      </c>
    </row>
    <row r="110" spans="2:13" x14ac:dyDescent="0.2">
      <c r="B110" s="94">
        <f t="shared" si="11"/>
        <v>203</v>
      </c>
      <c r="C110" s="149">
        <f t="shared" si="2"/>
        <v>1.1402675570167163E-2</v>
      </c>
      <c r="D110" s="150">
        <f t="shared" si="6"/>
        <v>9.1145833040135252E-2</v>
      </c>
      <c r="E110" s="94">
        <f t="shared" si="14"/>
        <v>203</v>
      </c>
      <c r="F110" s="153">
        <f t="shared" si="15"/>
        <v>0.98859732442983284</v>
      </c>
      <c r="G110" s="151">
        <f t="shared" si="5"/>
        <v>494</v>
      </c>
      <c r="H110" s="151">
        <f t="shared" si="8"/>
        <v>6</v>
      </c>
      <c r="I110" s="152">
        <f t="shared" si="12"/>
        <v>92.28515595313695</v>
      </c>
      <c r="J110" s="151">
        <f>SUM(I110:$I$314)</f>
        <v>136493.83212016083</v>
      </c>
      <c r="K110" s="151">
        <f t="shared" si="9"/>
        <v>203</v>
      </c>
      <c r="L110" s="94">
        <f t="shared" si="10"/>
        <v>276.1363575384604</v>
      </c>
      <c r="M110" s="151">
        <f t="shared" si="13"/>
        <v>192.14689855591863</v>
      </c>
    </row>
    <row r="111" spans="2:13" x14ac:dyDescent="0.2">
      <c r="B111" s="94">
        <f t="shared" si="11"/>
        <v>204</v>
      </c>
      <c r="C111" s="149">
        <f t="shared" si="2"/>
        <v>1.2382163345206986E-2</v>
      </c>
      <c r="D111" s="150">
        <f t="shared" si="6"/>
        <v>9.7948777503982343E-2</v>
      </c>
      <c r="E111" s="94">
        <f t="shared" si="14"/>
        <v>204</v>
      </c>
      <c r="F111" s="153">
        <f t="shared" si="15"/>
        <v>0.98761783665479297</v>
      </c>
      <c r="G111" s="151">
        <f t="shared" si="5"/>
        <v>494</v>
      </c>
      <c r="H111" s="151">
        <f t="shared" si="8"/>
        <v>6</v>
      </c>
      <c r="I111" s="152">
        <f t="shared" si="12"/>
        <v>99.662881110302038</v>
      </c>
      <c r="J111" s="151">
        <f>SUM(I111:$I$314)</f>
        <v>136401.54696420769</v>
      </c>
      <c r="K111" s="151">
        <f t="shared" si="9"/>
        <v>204</v>
      </c>
      <c r="L111" s="94">
        <f t="shared" si="10"/>
        <v>276.22333639947169</v>
      </c>
      <c r="M111" s="151">
        <f t="shared" si="13"/>
        <v>193.04498265990171</v>
      </c>
    </row>
    <row r="112" spans="2:13" x14ac:dyDescent="0.2">
      <c r="B112" s="94">
        <f t="shared" si="11"/>
        <v>205</v>
      </c>
      <c r="C112" s="149">
        <f t="shared" si="2"/>
        <v>1.3433706314651152E-2</v>
      </c>
      <c r="D112" s="150">
        <f t="shared" si="6"/>
        <v>0.10515429694441664</v>
      </c>
      <c r="E112" s="94">
        <f t="shared" si="14"/>
        <v>205</v>
      </c>
      <c r="F112" s="153">
        <f t="shared" si="15"/>
        <v>0.98656629368534887</v>
      </c>
      <c r="G112" s="151">
        <f t="shared" si="5"/>
        <v>493</v>
      </c>
      <c r="H112" s="151">
        <f t="shared" si="8"/>
        <v>7</v>
      </c>
      <c r="I112" s="152">
        <f t="shared" si="12"/>
        <v>107.52026862566601</v>
      </c>
      <c r="J112" s="151">
        <f>SUM(I112:$I$314)</f>
        <v>136301.88408309739</v>
      </c>
      <c r="K112" s="151">
        <f t="shared" si="9"/>
        <v>205</v>
      </c>
      <c r="L112" s="94">
        <f t="shared" si="10"/>
        <v>276.31571229529339</v>
      </c>
      <c r="M112" s="151">
        <f t="shared" si="13"/>
        <v>193.94164086179492</v>
      </c>
    </row>
    <row r="113" spans="2:13" x14ac:dyDescent="0.2">
      <c r="B113" s="94">
        <f t="shared" si="11"/>
        <v>206</v>
      </c>
      <c r="C113" s="149">
        <f t="shared" si="2"/>
        <v>1.4561477076192526E-2</v>
      </c>
      <c r="D113" s="150">
        <f t="shared" si="6"/>
        <v>0.11277707615413735</v>
      </c>
      <c r="E113" s="94">
        <f t="shared" si="14"/>
        <v>206</v>
      </c>
      <c r="F113" s="153">
        <f t="shared" si="15"/>
        <v>0.98543852292380751</v>
      </c>
      <c r="G113" s="151">
        <f t="shared" si="5"/>
        <v>493</v>
      </c>
      <c r="H113" s="151">
        <f t="shared" si="8"/>
        <v>7</v>
      </c>
      <c r="I113" s="152">
        <f t="shared" si="12"/>
        <v>115.87844574837612</v>
      </c>
      <c r="J113" s="151">
        <f>SUM(I113:$I$314)</f>
        <v>136194.36381447173</v>
      </c>
      <c r="K113" s="151">
        <f t="shared" si="9"/>
        <v>206</v>
      </c>
      <c r="L113" s="94">
        <f t="shared" si="10"/>
        <v>276.41371967148484</v>
      </c>
      <c r="M113" s="151">
        <f t="shared" si="13"/>
        <v>194.83682336417968</v>
      </c>
    </row>
    <row r="114" spans="2:13" x14ac:dyDescent="0.2">
      <c r="B114" s="94">
        <f t="shared" si="11"/>
        <v>207</v>
      </c>
      <c r="C114" s="149">
        <f t="shared" si="2"/>
        <v>1.5769792837712602E-2</v>
      </c>
      <c r="D114" s="150">
        <f t="shared" si="6"/>
        <v>0.1208315761520076</v>
      </c>
      <c r="E114" s="94">
        <f t="shared" si="14"/>
        <v>207</v>
      </c>
      <c r="F114" s="153">
        <f t="shared" si="15"/>
        <v>0.98423020716228737</v>
      </c>
      <c r="G114" s="151">
        <f t="shared" si="5"/>
        <v>492</v>
      </c>
      <c r="H114" s="151">
        <f t="shared" si="8"/>
        <v>8</v>
      </c>
      <c r="I114" s="152">
        <f t="shared" si="12"/>
        <v>124.75860237694783</v>
      </c>
      <c r="J114" s="151">
        <f>SUM(I114:$I$314)</f>
        <v>136078.48536872334</v>
      </c>
      <c r="K114" s="151">
        <f t="shared" si="9"/>
        <v>207</v>
      </c>
      <c r="L114" s="94">
        <f t="shared" si="10"/>
        <v>276.51759594142527</v>
      </c>
      <c r="M114" s="151">
        <f t="shared" si="13"/>
        <v>195.73048127734666</v>
      </c>
    </row>
    <row r="115" spans="2:13" x14ac:dyDescent="0.2">
      <c r="B115" s="94">
        <f t="shared" si="11"/>
        <v>208</v>
      </c>
      <c r="C115" s="149">
        <f t="shared" si="2"/>
        <v>1.7063112418810755E-2</v>
      </c>
      <c r="D115" s="150">
        <f t="shared" si="6"/>
        <v>0.12933195810981535</v>
      </c>
      <c r="E115" s="94">
        <f t="shared" si="14"/>
        <v>208</v>
      </c>
      <c r="F115" s="153">
        <f t="shared" si="15"/>
        <v>0.98293688758118924</v>
      </c>
      <c r="G115" s="151">
        <f t="shared" si="5"/>
        <v>491</v>
      </c>
      <c r="H115" s="151">
        <f t="shared" si="8"/>
        <v>9</v>
      </c>
      <c r="I115" s="152">
        <f t="shared" si="12"/>
        <v>134.18190653893345</v>
      </c>
      <c r="J115" s="151">
        <f>SUM(I115:$I$314)</f>
        <v>135953.7267663464</v>
      </c>
      <c r="K115" s="151">
        <f t="shared" si="9"/>
        <v>208</v>
      </c>
      <c r="L115" s="94">
        <f t="shared" si="10"/>
        <v>276.62758104622827</v>
      </c>
      <c r="M115" s="151">
        <f t="shared" si="13"/>
        <v>196.62256641694421</v>
      </c>
    </row>
    <row r="116" spans="2:13" x14ac:dyDescent="0.2">
      <c r="B116" s="94">
        <f t="shared" si="11"/>
        <v>209</v>
      </c>
      <c r="C116" s="149">
        <f t="shared" si="2"/>
        <v>1.8446032452392604E-2</v>
      </c>
      <c r="D116" s="150">
        <f t="shared" si="6"/>
        <v>0.13829200335818484</v>
      </c>
      <c r="E116" s="94">
        <f t="shared" si="14"/>
        <v>209</v>
      </c>
      <c r="F116" s="153">
        <f t="shared" si="15"/>
        <v>0.98155396754760738</v>
      </c>
      <c r="G116" s="151">
        <f t="shared" si="5"/>
        <v>491</v>
      </c>
      <c r="H116" s="151">
        <f t="shared" si="8"/>
        <v>9</v>
      </c>
      <c r="I116" s="152">
        <f t="shared" si="12"/>
        <v>144.16941350090769</v>
      </c>
      <c r="J116" s="151">
        <f>SUM(I116:$I$314)</f>
        <v>135819.54485980747</v>
      </c>
      <c r="K116" s="151">
        <f t="shared" si="9"/>
        <v>209</v>
      </c>
      <c r="L116" s="94">
        <f t="shared" si="10"/>
        <v>276.74391699347893</v>
      </c>
      <c r="M116" s="151">
        <f t="shared" si="13"/>
        <v>197.51303112212796</v>
      </c>
    </row>
    <row r="117" spans="2:13" x14ac:dyDescent="0.2">
      <c r="B117" s="94">
        <f t="shared" si="11"/>
        <v>210</v>
      </c>
      <c r="C117" s="149">
        <f t="shared" si="2"/>
        <v>1.9923282749274161E-2</v>
      </c>
      <c r="D117" s="150">
        <f t="shared" si="6"/>
        <v>0.14772502968815571</v>
      </c>
      <c r="E117" s="94">
        <f t="shared" si="14"/>
        <v>210</v>
      </c>
      <c r="F117" s="153">
        <f t="shared" si="15"/>
        <v>0.98007671725072587</v>
      </c>
      <c r="G117" s="151">
        <f t="shared" si="5"/>
        <v>490</v>
      </c>
      <c r="H117" s="151">
        <f t="shared" si="8"/>
        <v>10</v>
      </c>
      <c r="I117" s="152">
        <f t="shared" si="12"/>
        <v>154.74196859834311</v>
      </c>
      <c r="J117" s="151">
        <f>SUM(I117:$I$314)</f>
        <v>135675.37544630657</v>
      </c>
      <c r="K117" s="151">
        <f t="shared" si="9"/>
        <v>210</v>
      </c>
      <c r="L117" s="94">
        <f t="shared" si="10"/>
        <v>276.86684737680127</v>
      </c>
      <c r="M117" s="151">
        <f t="shared" si="13"/>
        <v>198.4018280918061</v>
      </c>
    </row>
    <row r="118" spans="2:13" x14ac:dyDescent="0.2">
      <c r="B118" s="94">
        <f t="shared" si="11"/>
        <v>211</v>
      </c>
      <c r="C118" s="149">
        <f t="shared" si="2"/>
        <v>2.1499720791342773E-2</v>
      </c>
      <c r="D118" s="150">
        <f t="shared" si="6"/>
        <v>0.15764380420686119</v>
      </c>
      <c r="E118" s="94">
        <f t="shared" si="14"/>
        <v>211</v>
      </c>
      <c r="F118" s="153">
        <f t="shared" si="15"/>
        <v>0.97850027920865723</v>
      </c>
      <c r="G118" s="151">
        <f t="shared" si="5"/>
        <v>489</v>
      </c>
      <c r="H118" s="151">
        <f t="shared" si="8"/>
        <v>11</v>
      </c>
      <c r="I118" s="152">
        <f t="shared" si="12"/>
        <v>165.92010392772144</v>
      </c>
      <c r="J118" s="151">
        <f>SUM(I118:$I$314)</f>
        <v>135520.63347770821</v>
      </c>
      <c r="K118" s="151">
        <f t="shared" si="9"/>
        <v>211</v>
      </c>
      <c r="L118" s="94">
        <f t="shared" si="10"/>
        <v>276.99661687844963</v>
      </c>
      <c r="M118" s="151">
        <f t="shared" si="13"/>
        <v>199.28891023676056</v>
      </c>
    </row>
    <row r="119" spans="2:13" x14ac:dyDescent="0.2">
      <c r="B119" s="94">
        <f t="shared" si="11"/>
        <v>212</v>
      </c>
      <c r="C119" s="149">
        <f t="shared" si="2"/>
        <v>2.3180325321830276E-2</v>
      </c>
      <c r="D119" s="150">
        <f t="shared" si="6"/>
        <v>0.16806045304875034</v>
      </c>
      <c r="E119" s="94">
        <f t="shared" si="14"/>
        <v>212</v>
      </c>
      <c r="F119" s="153">
        <f t="shared" si="15"/>
        <v>0.97681967467816977</v>
      </c>
      <c r="G119" s="151">
        <f t="shared" si="5"/>
        <v>488</v>
      </c>
      <c r="H119" s="151">
        <f t="shared" si="8"/>
        <v>12</v>
      </c>
      <c r="I119" s="152">
        <f t="shared" si="12"/>
        <v>177.72392909905349</v>
      </c>
      <c r="J119" s="151">
        <f>SUM(I119:$I$314)</f>
        <v>135354.71337378051</v>
      </c>
      <c r="K119" s="151">
        <f t="shared" si="9"/>
        <v>212</v>
      </c>
      <c r="L119" s="94">
        <f t="shared" si="10"/>
        <v>277.13347075728274</v>
      </c>
      <c r="M119" s="151">
        <f t="shared" si="13"/>
        <v>200.17423054583327</v>
      </c>
    </row>
    <row r="120" spans="2:13" x14ac:dyDescent="0.2">
      <c r="B120" s="94">
        <f t="shared" si="11"/>
        <v>213</v>
      </c>
      <c r="C120" s="149">
        <f t="shared" si="2"/>
        <v>2.497018900470337E-2</v>
      </c>
      <c r="D120" s="150">
        <f t="shared" si="6"/>
        <v>0.17898636828730941</v>
      </c>
      <c r="E120" s="94">
        <f t="shared" si="14"/>
        <v>213</v>
      </c>
      <c r="F120" s="153">
        <f t="shared" si="15"/>
        <v>0.97502981099529662</v>
      </c>
      <c r="G120" s="151">
        <f t="shared" si="5"/>
        <v>488</v>
      </c>
      <c r="H120" s="151">
        <f t="shared" si="8"/>
        <v>12</v>
      </c>
      <c r="I120" s="152">
        <f t="shared" si="12"/>
        <v>190.17301630526626</v>
      </c>
      <c r="J120" s="151">
        <f>SUM(I120:$I$314)</f>
        <v>135176.98944468144</v>
      </c>
      <c r="K120" s="151">
        <f t="shared" si="9"/>
        <v>213</v>
      </c>
      <c r="L120" s="94">
        <f t="shared" si="10"/>
        <v>277.27765432462968</v>
      </c>
      <c r="M120" s="151">
        <f t="shared" si="13"/>
        <v>201.05774196440098</v>
      </c>
    </row>
    <row r="121" spans="2:13" x14ac:dyDescent="0.2">
      <c r="B121" s="94">
        <f t="shared" si="11"/>
        <v>214</v>
      </c>
      <c r="C121" s="149">
        <f t="shared" ref="C121:C184" si="16">NORMDIST(B121,$E$4,$E$6,TRUE)</f>
        <v>2.687451012905968E-2</v>
      </c>
      <c r="D121" s="150">
        <f t="shared" si="6"/>
        <v>0.19043211243563105</v>
      </c>
      <c r="E121" s="94">
        <f t="shared" si="14"/>
        <v>214</v>
      </c>
      <c r="F121" s="153">
        <f t="shared" si="15"/>
        <v>0.97312548987094027</v>
      </c>
      <c r="G121" s="151">
        <f t="shared" ref="G121:G184" si="17">ROUND(F121*$E$7,0)</f>
        <v>487</v>
      </c>
      <c r="H121" s="151">
        <f t="shared" si="8"/>
        <v>13</v>
      </c>
      <c r="I121" s="152">
        <f t="shared" si="12"/>
        <v>203.28628002503615</v>
      </c>
      <c r="J121" s="151">
        <f>SUM(I121:$I$314)</f>
        <v>134986.81642837619</v>
      </c>
      <c r="K121" s="151">
        <f t="shared" si="9"/>
        <v>214</v>
      </c>
      <c r="L121" s="94">
        <f t="shared" si="10"/>
        <v>277.42941241068235</v>
      </c>
      <c r="M121" s="151">
        <f t="shared" si="13"/>
        <v>201.93939728381244</v>
      </c>
    </row>
    <row r="122" spans="2:13" x14ac:dyDescent="0.2">
      <c r="B122" s="94">
        <f t="shared" si="11"/>
        <v>215</v>
      </c>
      <c r="C122" s="149">
        <f t="shared" si="16"/>
        <v>2.8898583338736104E-2</v>
      </c>
      <c r="D122" s="150">
        <f t="shared" ref="D122:D185" si="18">(C122-C121)*100</f>
        <v>0.20240732096764233</v>
      </c>
      <c r="E122" s="94">
        <f t="shared" si="14"/>
        <v>215</v>
      </c>
      <c r="F122" s="153">
        <f t="shared" si="15"/>
        <v>0.97110141666126393</v>
      </c>
      <c r="G122" s="151">
        <f t="shared" si="17"/>
        <v>486</v>
      </c>
      <c r="H122" s="151">
        <f t="shared" ref="H122:H185" si="19">$E$7-G122</f>
        <v>14</v>
      </c>
      <c r="I122" s="152">
        <f t="shared" si="12"/>
        <v>217.0818517377964</v>
      </c>
      <c r="J122" s="151">
        <f>SUM(I122:$I$314)</f>
        <v>134783.53014835116</v>
      </c>
      <c r="K122" s="151">
        <f t="shared" ref="K122:K185" si="20">E122</f>
        <v>215</v>
      </c>
      <c r="L122" s="94">
        <f t="shared" ref="L122:L185" si="21">J122/(F122*$E$7)</f>
        <v>277.58898882415258</v>
      </c>
      <c r="M122" s="151">
        <f t="shared" si="13"/>
        <v>202.81914904040394</v>
      </c>
    </row>
    <row r="123" spans="2:13" x14ac:dyDescent="0.2">
      <c r="B123" s="94">
        <f t="shared" ref="B123:B186" si="22">B122+1</f>
        <v>216</v>
      </c>
      <c r="C123" s="149">
        <f t="shared" si="16"/>
        <v>3.1047789372077604E-2</v>
      </c>
      <c r="D123" s="150">
        <f t="shared" si="18"/>
        <v>0.21492060333415003</v>
      </c>
      <c r="E123" s="94">
        <f t="shared" si="14"/>
        <v>216</v>
      </c>
      <c r="F123" s="153">
        <f t="shared" si="15"/>
        <v>0.96895221062792236</v>
      </c>
      <c r="G123" s="151">
        <f t="shared" si="17"/>
        <v>484</v>
      </c>
      <c r="H123" s="151">
        <f t="shared" si="19"/>
        <v>16</v>
      </c>
      <c r="I123" s="152">
        <f t="shared" ref="I123:I186" si="23">($E$7*D123)*AVERAGE(E122:E123)/100</f>
        <v>231.57695009254664</v>
      </c>
      <c r="J123" s="151">
        <f>SUM(I123:$I$314)</f>
        <v>134566.44829661335</v>
      </c>
      <c r="K123" s="151">
        <f t="shared" si="20"/>
        <v>216</v>
      </c>
      <c r="L123" s="94">
        <f t="shared" si="21"/>
        <v>277.75662580801287</v>
      </c>
      <c r="M123" s="151">
        <f t="shared" ref="M123:M186" si="24">($J$57-J124)/((1-F123)*$E$7)</f>
        <v>203.69694942302147</v>
      </c>
    </row>
    <row r="124" spans="2:13" x14ac:dyDescent="0.2">
      <c r="B124" s="94">
        <f t="shared" si="22"/>
        <v>217</v>
      </c>
      <c r="C124" s="149">
        <f t="shared" si="16"/>
        <v>3.3327583801972857E-2</v>
      </c>
      <c r="D124" s="150">
        <f t="shared" si="18"/>
        <v>0.2279794429895253</v>
      </c>
      <c r="E124" s="94">
        <f t="shared" si="14"/>
        <v>217</v>
      </c>
      <c r="F124" s="153">
        <f t="shared" si="15"/>
        <v>0.96667241619802713</v>
      </c>
      <c r="G124" s="151">
        <f t="shared" si="17"/>
        <v>483</v>
      </c>
      <c r="H124" s="151">
        <f t="shared" si="19"/>
        <v>17</v>
      </c>
      <c r="I124" s="152">
        <f t="shared" si="23"/>
        <v>246.78774703616114</v>
      </c>
      <c r="J124" s="151">
        <f>SUM(I124:$I$314)</f>
        <v>134334.87134652081</v>
      </c>
      <c r="K124" s="151">
        <f t="shared" si="20"/>
        <v>217</v>
      </c>
      <c r="L124" s="94">
        <f t="shared" si="21"/>
        <v>277.93256349419141</v>
      </c>
      <c r="M124" s="151">
        <f t="shared" si="24"/>
        <v>204.572750188073</v>
      </c>
    </row>
    <row r="125" spans="2:13" x14ac:dyDescent="0.2">
      <c r="B125" s="94">
        <f t="shared" si="22"/>
        <v>218</v>
      </c>
      <c r="C125" s="149">
        <f t="shared" si="16"/>
        <v>3.5743484771816214E-2</v>
      </c>
      <c r="D125" s="150">
        <f t="shared" si="18"/>
        <v>0.2415900969843357</v>
      </c>
      <c r="E125" s="94">
        <f t="shared" si="14"/>
        <v>218</v>
      </c>
      <c r="F125" s="153">
        <f t="shared" si="15"/>
        <v>0.96425651522818379</v>
      </c>
      <c r="G125" s="151">
        <f t="shared" si="17"/>
        <v>482</v>
      </c>
      <c r="H125" s="151">
        <f t="shared" si="19"/>
        <v>18</v>
      </c>
      <c r="I125" s="152">
        <f t="shared" si="23"/>
        <v>262.7292304704651</v>
      </c>
      <c r="J125" s="151">
        <f>SUM(I125:$I$314)</f>
        <v>134088.08359948464</v>
      </c>
      <c r="K125" s="151">
        <f t="shared" si="20"/>
        <v>218</v>
      </c>
      <c r="L125" s="94">
        <f t="shared" si="21"/>
        <v>278.11703936012037</v>
      </c>
      <c r="M125" s="151">
        <f t="shared" si="24"/>
        <v>205.44650258119734</v>
      </c>
    </row>
    <row r="126" spans="2:13" x14ac:dyDescent="0.2">
      <c r="B126" s="94">
        <f t="shared" si="22"/>
        <v>219</v>
      </c>
      <c r="C126" s="149">
        <f t="shared" si="16"/>
        <v>3.8301059728990616E-2</v>
      </c>
      <c r="D126" s="150">
        <f t="shared" si="18"/>
        <v>0.25575749571744022</v>
      </c>
      <c r="E126" s="94">
        <f t="shared" si="14"/>
        <v>219</v>
      </c>
      <c r="F126" s="153">
        <f t="shared" si="15"/>
        <v>0.96169894027100944</v>
      </c>
      <c r="G126" s="151">
        <f t="shared" si="17"/>
        <v>481</v>
      </c>
      <c r="H126" s="151">
        <f t="shared" si="19"/>
        <v>19</v>
      </c>
      <c r="I126" s="152">
        <f t="shared" si="23"/>
        <v>279.41506407130345</v>
      </c>
      <c r="J126" s="151">
        <f>SUM(I126:$I$314)</f>
        <v>133825.35436901421</v>
      </c>
      <c r="K126" s="151">
        <f t="shared" si="20"/>
        <v>219</v>
      </c>
      <c r="L126" s="94">
        <f t="shared" si="21"/>
        <v>278.31028769003711</v>
      </c>
      <c r="M126" s="151">
        <f t="shared" si="24"/>
        <v>206.31815726485806</v>
      </c>
    </row>
    <row r="127" spans="2:13" x14ac:dyDescent="0.2">
      <c r="B127" s="94">
        <f t="shared" si="22"/>
        <v>220</v>
      </c>
      <c r="C127" s="149">
        <f t="shared" si="16"/>
        <v>4.1005911163747584E-2</v>
      </c>
      <c r="D127" s="150">
        <f t="shared" si="18"/>
        <v>0.27048514347569674</v>
      </c>
      <c r="E127" s="94">
        <f t="shared" si="14"/>
        <v>220</v>
      </c>
      <c r="F127" s="153">
        <f t="shared" si="15"/>
        <v>0.95899408883625237</v>
      </c>
      <c r="G127" s="151">
        <f t="shared" si="17"/>
        <v>479</v>
      </c>
      <c r="H127" s="151">
        <f t="shared" si="19"/>
        <v>21</v>
      </c>
      <c r="I127" s="152">
        <f t="shared" si="23"/>
        <v>296.85744496457721</v>
      </c>
      <c r="J127" s="151">
        <f>SUM(I127:$I$314)</f>
        <v>133545.93930494288</v>
      </c>
      <c r="K127" s="151">
        <f t="shared" si="20"/>
        <v>220</v>
      </c>
      <c r="L127" s="94">
        <f t="shared" si="21"/>
        <v>278.51253904391012</v>
      </c>
      <c r="M127" s="151">
        <f t="shared" si="24"/>
        <v>207.18766425111906</v>
      </c>
    </row>
    <row r="128" spans="2:13" x14ac:dyDescent="0.2">
      <c r="B128" s="94">
        <f t="shared" si="22"/>
        <v>221</v>
      </c>
      <c r="C128" s="149">
        <f t="shared" si="16"/>
        <v>4.3863661367968536E-2</v>
      </c>
      <c r="D128" s="150">
        <f t="shared" si="18"/>
        <v>0.28577502042209518</v>
      </c>
      <c r="E128" s="94">
        <f t="shared" ref="E128:E191" si="25">B128</f>
        <v>221</v>
      </c>
      <c r="F128" s="153">
        <f t="shared" si="15"/>
        <v>0.95613633863203151</v>
      </c>
      <c r="G128" s="151">
        <f t="shared" si="17"/>
        <v>478</v>
      </c>
      <c r="H128" s="151">
        <f t="shared" si="19"/>
        <v>22</v>
      </c>
      <c r="I128" s="152">
        <f t="shared" si="23"/>
        <v>315.06696001535988</v>
      </c>
      <c r="J128" s="151">
        <f>SUM(I128:$I$314)</f>
        <v>133249.08185997829</v>
      </c>
      <c r="K128" s="151">
        <f t="shared" si="20"/>
        <v>221</v>
      </c>
      <c r="L128" s="94">
        <f t="shared" si="21"/>
        <v>278.72401973681104</v>
      </c>
      <c r="M128" s="151">
        <f t="shared" si="24"/>
        <v>208.05497283910734</v>
      </c>
    </row>
    <row r="129" spans="2:13" x14ac:dyDescent="0.2">
      <c r="B129" s="94">
        <f t="shared" si="22"/>
        <v>222</v>
      </c>
      <c r="C129" s="149">
        <f t="shared" si="16"/>
        <v>4.68799362351833E-2</v>
      </c>
      <c r="D129" s="150">
        <f t="shared" si="18"/>
        <v>0.30162748672147643</v>
      </c>
      <c r="E129" s="94">
        <f t="shared" si="25"/>
        <v>222</v>
      </c>
      <c r="F129" s="153">
        <f t="shared" si="15"/>
        <v>0.95312006376481673</v>
      </c>
      <c r="G129" s="151">
        <f t="shared" si="17"/>
        <v>477</v>
      </c>
      <c r="H129" s="151">
        <f t="shared" si="19"/>
        <v>23</v>
      </c>
      <c r="I129" s="152">
        <f t="shared" si="23"/>
        <v>334.05244154403516</v>
      </c>
      <c r="J129" s="151">
        <f>SUM(I129:$I$314)</f>
        <v>132934.01489996293</v>
      </c>
      <c r="K129" s="151">
        <f t="shared" si="20"/>
        <v>222</v>
      </c>
      <c r="L129" s="94">
        <f t="shared" si="21"/>
        <v>278.94495133147154</v>
      </c>
      <c r="M129" s="151">
        <f t="shared" si="24"/>
        <v>208.9200315565696</v>
      </c>
    </row>
    <row r="130" spans="2:13" x14ac:dyDescent="0.2">
      <c r="B130" s="94">
        <f t="shared" si="22"/>
        <v>223</v>
      </c>
      <c r="C130" s="149">
        <f t="shared" si="16"/>
        <v>5.0060348130360435E-2</v>
      </c>
      <c r="D130" s="150">
        <f t="shared" si="18"/>
        <v>0.31804118951771349</v>
      </c>
      <c r="E130" s="94">
        <f t="shared" si="25"/>
        <v>223</v>
      </c>
      <c r="F130" s="153">
        <f t="shared" si="15"/>
        <v>0.94993965186963958</v>
      </c>
      <c r="G130" s="151">
        <f t="shared" si="17"/>
        <v>475</v>
      </c>
      <c r="H130" s="151">
        <f t="shared" si="19"/>
        <v>25</v>
      </c>
      <c r="I130" s="152">
        <f t="shared" si="23"/>
        <v>353.82082333845625</v>
      </c>
      <c r="J130" s="151">
        <f>SUM(I130:$I$314)</f>
        <v>132599.96245841894</v>
      </c>
      <c r="K130" s="151">
        <f t="shared" si="20"/>
        <v>223</v>
      </c>
      <c r="L130" s="94">
        <f t="shared" si="21"/>
        <v>279.17555014666482</v>
      </c>
      <c r="M130" s="151">
        <f t="shared" si="24"/>
        <v>209.78278810514894</v>
      </c>
    </row>
    <row r="131" spans="2:13" x14ac:dyDescent="0.2">
      <c r="B131" s="94">
        <f t="shared" si="22"/>
        <v>224</v>
      </c>
      <c r="C131" s="149">
        <f t="shared" si="16"/>
        <v>5.3410477865325573E-2</v>
      </c>
      <c r="D131" s="150">
        <f t="shared" si="18"/>
        <v>0.33501297349651377</v>
      </c>
      <c r="E131" s="94">
        <f t="shared" si="25"/>
        <v>224</v>
      </c>
      <c r="F131" s="153">
        <f t="shared" si="15"/>
        <v>0.9465895221346744</v>
      </c>
      <c r="G131" s="151">
        <f t="shared" si="17"/>
        <v>473</v>
      </c>
      <c r="H131" s="151">
        <f t="shared" si="19"/>
        <v>27</v>
      </c>
      <c r="I131" s="152">
        <f t="shared" si="23"/>
        <v>374.37699788235409</v>
      </c>
      <c r="J131" s="151">
        <f>SUM(I131:$I$314)</f>
        <v>132246.14163508048</v>
      </c>
      <c r="K131" s="151">
        <f t="shared" si="20"/>
        <v>224</v>
      </c>
      <c r="L131" s="94">
        <f t="shared" si="21"/>
        <v>279.41602678392076</v>
      </c>
      <c r="M131" s="151">
        <f t="shared" si="24"/>
        <v>210.64318930892708</v>
      </c>
    </row>
    <row r="132" spans="2:13" x14ac:dyDescent="0.2">
      <c r="B132" s="94">
        <f t="shared" si="22"/>
        <v>225</v>
      </c>
      <c r="C132" s="149">
        <f t="shared" si="16"/>
        <v>5.6935855823158257E-2</v>
      </c>
      <c r="D132" s="150">
        <f t="shared" si="18"/>
        <v>0.35253779578326844</v>
      </c>
      <c r="E132" s="94">
        <f t="shared" si="25"/>
        <v>225</v>
      </c>
      <c r="F132" s="153">
        <f t="shared" si="15"/>
        <v>0.9430641441768417</v>
      </c>
      <c r="G132" s="151">
        <f t="shared" si="17"/>
        <v>472</v>
      </c>
      <c r="H132" s="151">
        <f t="shared" si="19"/>
        <v>28</v>
      </c>
      <c r="I132" s="152">
        <f t="shared" si="23"/>
        <v>395.72367576671883</v>
      </c>
      <c r="J132" s="151">
        <f>SUM(I132:$I$314)</f>
        <v>131871.76463719815</v>
      </c>
      <c r="K132" s="151">
        <f t="shared" si="20"/>
        <v>225</v>
      </c>
      <c r="L132" s="94">
        <f t="shared" si="21"/>
        <v>279.6665856749396</v>
      </c>
      <c r="M132" s="151">
        <f t="shared" si="24"/>
        <v>211.50118106596523</v>
      </c>
    </row>
    <row r="133" spans="2:13" x14ac:dyDescent="0.2">
      <c r="B133" s="94">
        <f t="shared" si="22"/>
        <v>226</v>
      </c>
      <c r="C133" s="149">
        <f t="shared" si="16"/>
        <v>6.0641942282512955E-2</v>
      </c>
      <c r="D133" s="150">
        <f t="shared" si="18"/>
        <v>0.37060864593546972</v>
      </c>
      <c r="E133" s="94">
        <f t="shared" si="25"/>
        <v>226</v>
      </c>
      <c r="F133" s="153">
        <f t="shared" si="15"/>
        <v>0.93935805771748704</v>
      </c>
      <c r="G133" s="151">
        <f t="shared" si="17"/>
        <v>470</v>
      </c>
      <c r="H133" s="151">
        <f t="shared" si="19"/>
        <v>30</v>
      </c>
      <c r="I133" s="152">
        <f t="shared" si="23"/>
        <v>417.86124829224207</v>
      </c>
      <c r="J133" s="151">
        <f>SUM(I133:$I$314)</f>
        <v>131476.04096143143</v>
      </c>
      <c r="K133" s="151">
        <f t="shared" si="20"/>
        <v>226</v>
      </c>
      <c r="L133" s="94">
        <f t="shared" si="21"/>
        <v>279.92742465189559</v>
      </c>
      <c r="M133" s="151">
        <f t="shared" si="24"/>
        <v>212.35670830248867</v>
      </c>
    </row>
    <row r="134" spans="2:13" x14ac:dyDescent="0.2">
      <c r="B134" s="94">
        <f t="shared" si="22"/>
        <v>227</v>
      </c>
      <c r="C134" s="149">
        <f t="shared" si="16"/>
        <v>6.4534107000446678E-2</v>
      </c>
      <c r="D134" s="150">
        <f t="shared" si="18"/>
        <v>0.38921647179337227</v>
      </c>
      <c r="E134" s="94">
        <f t="shared" si="25"/>
        <v>227</v>
      </c>
      <c r="F134" s="153">
        <f t="shared" si="15"/>
        <v>0.93546589299955329</v>
      </c>
      <c r="G134" s="151">
        <f t="shared" si="17"/>
        <v>468</v>
      </c>
      <c r="H134" s="151">
        <f t="shared" si="19"/>
        <v>32</v>
      </c>
      <c r="I134" s="152">
        <f t="shared" si="23"/>
        <v>440.78765430599407</v>
      </c>
      <c r="J134" s="151">
        <f>SUM(I134:$I$314)</f>
        <v>131058.17971313919</v>
      </c>
      <c r="K134" s="151">
        <f t="shared" si="20"/>
        <v>227</v>
      </c>
      <c r="L134" s="94">
        <f t="shared" si="21"/>
        <v>280.19873454264308</v>
      </c>
      <c r="M134" s="151">
        <f t="shared" si="24"/>
        <v>213.20971492951381</v>
      </c>
    </row>
    <row r="135" spans="2:13" x14ac:dyDescent="0.2">
      <c r="B135" s="94">
        <f t="shared" si="22"/>
        <v>228</v>
      </c>
      <c r="C135" s="149">
        <f t="shared" si="16"/>
        <v>6.8617608119958678E-2</v>
      </c>
      <c r="D135" s="150">
        <f t="shared" si="18"/>
        <v>0.40835011195120008</v>
      </c>
      <c r="E135" s="94">
        <f t="shared" si="25"/>
        <v>228</v>
      </c>
      <c r="F135" s="153">
        <f t="shared" si="15"/>
        <v>0.93138239188004135</v>
      </c>
      <c r="G135" s="151">
        <f t="shared" si="17"/>
        <v>466</v>
      </c>
      <c r="H135" s="151">
        <f t="shared" si="19"/>
        <v>34</v>
      </c>
      <c r="I135" s="152">
        <f t="shared" si="23"/>
        <v>464.49825234449008</v>
      </c>
      <c r="J135" s="151">
        <f>SUM(I135:$I$314)</f>
        <v>130617.39205883318</v>
      </c>
      <c r="K135" s="151">
        <f t="shared" si="20"/>
        <v>228</v>
      </c>
      <c r="L135" s="94">
        <f t="shared" si="21"/>
        <v>280.4806987926313</v>
      </c>
      <c r="M135" s="151">
        <f t="shared" si="24"/>
        <v>214.06014380166974</v>
      </c>
    </row>
    <row r="136" spans="2:13" x14ac:dyDescent="0.2">
      <c r="B136" s="94">
        <f t="shared" si="22"/>
        <v>229</v>
      </c>
      <c r="C136" s="149">
        <f t="shared" si="16"/>
        <v>7.2897570475988008E-2</v>
      </c>
      <c r="D136" s="150">
        <f t="shared" si="18"/>
        <v>0.42799623560293293</v>
      </c>
      <c r="E136" s="94">
        <f t="shared" si="25"/>
        <v>229</v>
      </c>
      <c r="F136" s="153">
        <f t="shared" si="15"/>
        <v>0.92710242952401201</v>
      </c>
      <c r="G136" s="151">
        <f t="shared" si="17"/>
        <v>464</v>
      </c>
      <c r="H136" s="151">
        <f t="shared" si="19"/>
        <v>36</v>
      </c>
      <c r="I136" s="152">
        <f t="shared" si="23"/>
        <v>488.98569917635092</v>
      </c>
      <c r="J136" s="151">
        <f>SUM(I136:$I$314)</f>
        <v>130152.89380648869</v>
      </c>
      <c r="K136" s="151">
        <f t="shared" si="20"/>
        <v>229</v>
      </c>
      <c r="L136" s="94">
        <f t="shared" si="21"/>
        <v>280.77349311512666</v>
      </c>
      <c r="M136" s="151">
        <f t="shared" si="24"/>
        <v>214.90793667805411</v>
      </c>
    </row>
    <row r="137" spans="2:13" x14ac:dyDescent="0.2">
      <c r="B137" s="94">
        <f t="shared" si="22"/>
        <v>230</v>
      </c>
      <c r="C137" s="149">
        <f t="shared" si="16"/>
        <v>7.737896338100872E-2</v>
      </c>
      <c r="D137" s="150">
        <f t="shared" si="18"/>
        <v>0.44813929050207119</v>
      </c>
      <c r="E137" s="94">
        <f t="shared" si="25"/>
        <v>230</v>
      </c>
      <c r="F137" s="153">
        <f t="shared" si="15"/>
        <v>0.92262103661899131</v>
      </c>
      <c r="G137" s="151">
        <f t="shared" si="17"/>
        <v>461</v>
      </c>
      <c r="H137" s="151">
        <f t="shared" si="19"/>
        <v>39</v>
      </c>
      <c r="I137" s="152">
        <f t="shared" si="23"/>
        <v>514.2398358511266</v>
      </c>
      <c r="J137" s="151">
        <f>SUM(I137:$I$314)</f>
        <v>129663.90810731237</v>
      </c>
      <c r="K137" s="151">
        <f t="shared" si="20"/>
        <v>230</v>
      </c>
      <c r="L137" s="94">
        <f t="shared" si="21"/>
        <v>281.07728517111366</v>
      </c>
      <c r="M137" s="151">
        <f t="shared" si="24"/>
        <v>215.75303418496429</v>
      </c>
    </row>
    <row r="138" spans="2:13" x14ac:dyDescent="0.2">
      <c r="B138" s="94">
        <f t="shared" si="22"/>
        <v>231</v>
      </c>
      <c r="C138" s="149">
        <f t="shared" si="16"/>
        <v>8.2066577978546301E-2</v>
      </c>
      <c r="D138" s="150">
        <f t="shared" si="18"/>
        <v>0.46876145975375816</v>
      </c>
      <c r="E138" s="94">
        <f t="shared" si="25"/>
        <v>231</v>
      </c>
      <c r="F138" s="153">
        <f t="shared" si="15"/>
        <v>0.91793342202145367</v>
      </c>
      <c r="G138" s="151">
        <f t="shared" si="17"/>
        <v>459</v>
      </c>
      <c r="H138" s="151">
        <f t="shared" si="19"/>
        <v>41</v>
      </c>
      <c r="I138" s="152">
        <f t="shared" si="23"/>
        <v>540.2475823662063</v>
      </c>
      <c r="J138" s="151">
        <f>SUM(I138:$I$314)</f>
        <v>129149.66827146124</v>
      </c>
      <c r="K138" s="151">
        <f t="shared" si="20"/>
        <v>231</v>
      </c>
      <c r="L138" s="94">
        <f t="shared" si="21"/>
        <v>281.39223428002123</v>
      </c>
      <c r="M138" s="151">
        <f t="shared" si="24"/>
        <v>216.59537578037046</v>
      </c>
    </row>
    <row r="139" spans="2:13" x14ac:dyDescent="0.2">
      <c r="B139" s="94">
        <f t="shared" si="22"/>
        <v>232</v>
      </c>
      <c r="C139" s="149">
        <f t="shared" si="16"/>
        <v>8.6965004259833528E-2</v>
      </c>
      <c r="D139" s="150">
        <f t="shared" si="18"/>
        <v>0.4898426281287227</v>
      </c>
      <c r="E139" s="94">
        <f t="shared" si="25"/>
        <v>232</v>
      </c>
      <c r="F139" s="153">
        <f t="shared" si="15"/>
        <v>0.91303499574016644</v>
      </c>
      <c r="G139" s="151">
        <f t="shared" si="17"/>
        <v>457</v>
      </c>
      <c r="H139" s="151">
        <f t="shared" si="19"/>
        <v>43</v>
      </c>
      <c r="I139" s="152">
        <f t="shared" si="23"/>
        <v>566.99284205899653</v>
      </c>
      <c r="J139" s="151">
        <f>SUM(I139:$I$314)</f>
        <v>128609.42068909502</v>
      </c>
      <c r="K139" s="151">
        <f t="shared" si="20"/>
        <v>232</v>
      </c>
      <c r="L139" s="94">
        <f t="shared" si="21"/>
        <v>281.71849116218317</v>
      </c>
      <c r="M139" s="151">
        <f t="shared" si="24"/>
        <v>217.43489972004639</v>
      </c>
    </row>
    <row r="140" spans="2:13" x14ac:dyDescent="0.2">
      <c r="B140" s="94">
        <f t="shared" si="22"/>
        <v>233</v>
      </c>
      <c r="C140" s="149">
        <f t="shared" si="16"/>
        <v>9.2078607845371543E-2</v>
      </c>
      <c r="D140" s="150">
        <f t="shared" si="18"/>
        <v>0.51136035855380157</v>
      </c>
      <c r="E140" s="94">
        <f t="shared" si="25"/>
        <v>233</v>
      </c>
      <c r="F140" s="153">
        <f t="shared" si="15"/>
        <v>0.90792139215462841</v>
      </c>
      <c r="G140" s="151">
        <f t="shared" si="17"/>
        <v>454</v>
      </c>
      <c r="H140" s="151">
        <f t="shared" si="19"/>
        <v>46</v>
      </c>
      <c r="I140" s="152">
        <f t="shared" si="23"/>
        <v>594.45641681879431</v>
      </c>
      <c r="J140" s="151">
        <f>SUM(I140:$I$314)</f>
        <v>128042.42784703602</v>
      </c>
      <c r="K140" s="151">
        <f t="shared" si="20"/>
        <v>233</v>
      </c>
      <c r="L140" s="94">
        <f t="shared" si="21"/>
        <v>282.05619771370925</v>
      </c>
      <c r="M140" s="151">
        <f t="shared" si="24"/>
        <v>218.27154302526881</v>
      </c>
    </row>
    <row r="141" spans="2:13" x14ac:dyDescent="0.2">
      <c r="B141" s="94">
        <f t="shared" si="22"/>
        <v>234</v>
      </c>
      <c r="C141" s="149">
        <f t="shared" si="16"/>
        <v>9.7411506639281706E-2</v>
      </c>
      <c r="D141" s="150">
        <f t="shared" si="18"/>
        <v>0.53328987939101624</v>
      </c>
      <c r="E141" s="94">
        <f t="shared" si="25"/>
        <v>234</v>
      </c>
      <c r="F141" s="153">
        <f t="shared" si="15"/>
        <v>0.90258849336071834</v>
      </c>
      <c r="G141" s="151">
        <f t="shared" si="17"/>
        <v>451</v>
      </c>
      <c r="H141" s="151">
        <f t="shared" si="19"/>
        <v>49</v>
      </c>
      <c r="I141" s="152">
        <f t="shared" si="23"/>
        <v>622.61593418901145</v>
      </c>
      <c r="J141" s="151">
        <f>SUM(I141:$I$314)</f>
        <v>127447.97143021724</v>
      </c>
      <c r="K141" s="151">
        <f t="shared" si="20"/>
        <v>234</v>
      </c>
      <c r="L141" s="94">
        <f t="shared" si="21"/>
        <v>282.40548681420609</v>
      </c>
      <c r="M141" s="151">
        <f t="shared" si="24"/>
        <v>219.10524145203107</v>
      </c>
    </row>
    <row r="142" spans="2:13" x14ac:dyDescent="0.2">
      <c r="B142" s="94">
        <f t="shared" si="22"/>
        <v>235</v>
      </c>
      <c r="C142" s="149">
        <f t="shared" si="16"/>
        <v>0.10296754746996253</v>
      </c>
      <c r="D142" s="150">
        <f t="shared" si="18"/>
        <v>0.55560408306808284</v>
      </c>
      <c r="E142" s="94">
        <f t="shared" si="25"/>
        <v>235</v>
      </c>
      <c r="F142" s="153">
        <f t="shared" si="15"/>
        <v>0.89703245253003749</v>
      </c>
      <c r="G142" s="151">
        <f t="shared" si="17"/>
        <v>449</v>
      </c>
      <c r="H142" s="151">
        <f t="shared" si="19"/>
        <v>51</v>
      </c>
      <c r="I142" s="152">
        <f t="shared" si="23"/>
        <v>651.44578739732719</v>
      </c>
      <c r="J142" s="151">
        <f>SUM(I142:$I$314)</f>
        <v>126825.35549602821</v>
      </c>
      <c r="K142" s="151">
        <f t="shared" si="20"/>
        <v>235</v>
      </c>
      <c r="L142" s="94">
        <f t="shared" si="21"/>
        <v>282.76648216755882</v>
      </c>
      <c r="M142" s="151">
        <f t="shared" si="24"/>
        <v>219.93592946172541</v>
      </c>
    </row>
    <row r="143" spans="2:13" x14ac:dyDescent="0.2">
      <c r="B143" s="94">
        <f t="shared" si="22"/>
        <v>236</v>
      </c>
      <c r="C143" s="149">
        <f t="shared" si="16"/>
        <v>0.10875028283563477</v>
      </c>
      <c r="D143" s="150">
        <f t="shared" si="18"/>
        <v>0.57827353656722402</v>
      </c>
      <c r="E143" s="94">
        <f t="shared" si="25"/>
        <v>236</v>
      </c>
      <c r="F143" s="153">
        <f t="shared" si="15"/>
        <v>0.89124971716436518</v>
      </c>
      <c r="G143" s="151">
        <f t="shared" si="17"/>
        <v>446</v>
      </c>
      <c r="H143" s="151">
        <f t="shared" si="19"/>
        <v>54</v>
      </c>
      <c r="I143" s="152">
        <f t="shared" si="23"/>
        <v>680.91708930790628</v>
      </c>
      <c r="J143" s="151">
        <f>SUM(I143:$I$314)</f>
        <v>126173.9097086309</v>
      </c>
      <c r="K143" s="151">
        <f t="shared" si="20"/>
        <v>236</v>
      </c>
      <c r="L143" s="94">
        <f t="shared" si="21"/>
        <v>283.13929817575871</v>
      </c>
      <c r="M143" s="151">
        <f t="shared" si="24"/>
        <v>220.7635401932904</v>
      </c>
    </row>
    <row r="144" spans="2:13" x14ac:dyDescent="0.2">
      <c r="B144" s="94">
        <f t="shared" si="22"/>
        <v>237</v>
      </c>
      <c r="C144" s="149">
        <f t="shared" si="16"/>
        <v>0.11476294787779773</v>
      </c>
      <c r="D144" s="150">
        <f t="shared" si="18"/>
        <v>0.60126650421629546</v>
      </c>
      <c r="E144" s="94">
        <f t="shared" si="25"/>
        <v>237</v>
      </c>
      <c r="F144" s="153">
        <f t="shared" si="15"/>
        <v>0.88523705212220227</v>
      </c>
      <c r="G144" s="151">
        <f t="shared" si="17"/>
        <v>443</v>
      </c>
      <c r="H144" s="151">
        <f t="shared" si="19"/>
        <v>57</v>
      </c>
      <c r="I144" s="152">
        <f t="shared" si="23"/>
        <v>710.99764123576938</v>
      </c>
      <c r="J144" s="151">
        <f>SUM(I144:$I$314)</f>
        <v>125492.99261932299</v>
      </c>
      <c r="K144" s="151">
        <f t="shared" si="20"/>
        <v>237</v>
      </c>
      <c r="L144" s="94">
        <f t="shared" si="21"/>
        <v>283.52403984554263</v>
      </c>
      <c r="M144" s="151">
        <f t="shared" si="24"/>
        <v>221.58800543679354</v>
      </c>
    </row>
    <row r="145" spans="2:13" x14ac:dyDescent="0.2">
      <c r="B145" s="94">
        <f t="shared" si="22"/>
        <v>238</v>
      </c>
      <c r="C145" s="149">
        <f t="shared" si="16"/>
        <v>0.12100843770937081</v>
      </c>
      <c r="D145" s="150">
        <f t="shared" si="18"/>
        <v>0.62454898315730811</v>
      </c>
      <c r="E145" s="94">
        <f t="shared" si="25"/>
        <v>238</v>
      </c>
      <c r="F145" s="153">
        <f t="shared" si="15"/>
        <v>0.87899156229062925</v>
      </c>
      <c r="G145" s="151">
        <f t="shared" si="17"/>
        <v>439</v>
      </c>
      <c r="H145" s="151">
        <f t="shared" si="19"/>
        <v>61</v>
      </c>
      <c r="I145" s="152">
        <f t="shared" si="23"/>
        <v>741.65191749930341</v>
      </c>
      <c r="J145" s="151">
        <f>SUM(I145:$I$314)</f>
        <v>124781.99497808723</v>
      </c>
      <c r="K145" s="151">
        <f t="shared" si="20"/>
        <v>238</v>
      </c>
      <c r="L145" s="94">
        <f t="shared" si="21"/>
        <v>283.92080272740861</v>
      </c>
      <c r="M145" s="151">
        <f t="shared" si="24"/>
        <v>222.40925560848211</v>
      </c>
    </row>
    <row r="146" spans="2:13" x14ac:dyDescent="0.2">
      <c r="B146" s="94">
        <f t="shared" si="22"/>
        <v>239</v>
      </c>
      <c r="C146" s="149">
        <f t="shared" si="16"/>
        <v>0.12748928522729616</v>
      </c>
      <c r="D146" s="150">
        <f t="shared" si="18"/>
        <v>0.64808475179253533</v>
      </c>
      <c r="E146" s="94">
        <f t="shared" si="25"/>
        <v>239</v>
      </c>
      <c r="F146" s="153">
        <f t="shared" si="15"/>
        <v>0.87251071477270381</v>
      </c>
      <c r="G146" s="151">
        <f t="shared" si="17"/>
        <v>436</v>
      </c>
      <c r="H146" s="151">
        <f t="shared" si="19"/>
        <v>64</v>
      </c>
      <c r="I146" s="152">
        <f t="shared" si="23"/>
        <v>772.84106651259845</v>
      </c>
      <c r="J146" s="151">
        <f>SUM(I146:$I$314)</f>
        <v>124040.34306058791</v>
      </c>
      <c r="K146" s="151">
        <f t="shared" si="20"/>
        <v>239</v>
      </c>
      <c r="L146" s="94">
        <f t="shared" si="21"/>
        <v>284.32967288637008</v>
      </c>
      <c r="M146" s="151">
        <f t="shared" si="24"/>
        <v>223.22721972731298</v>
      </c>
    </row>
    <row r="147" spans="2:13" x14ac:dyDescent="0.2">
      <c r="B147" s="94">
        <f t="shared" si="22"/>
        <v>240</v>
      </c>
      <c r="C147" s="149">
        <f t="shared" si="16"/>
        <v>0.13420763954157613</v>
      </c>
      <c r="D147" s="150">
        <f t="shared" si="18"/>
        <v>0.67183543142799729</v>
      </c>
      <c r="E147" s="94">
        <f t="shared" si="25"/>
        <v>240</v>
      </c>
      <c r="F147" s="153">
        <f t="shared" si="15"/>
        <v>0.86579236045842389</v>
      </c>
      <c r="G147" s="151">
        <f t="shared" si="17"/>
        <v>433</v>
      </c>
      <c r="H147" s="151">
        <f t="shared" si="19"/>
        <v>67</v>
      </c>
      <c r="I147" s="152">
        <f t="shared" si="23"/>
        <v>804.52292913502674</v>
      </c>
      <c r="J147" s="151">
        <f>SUM(I147:$I$314)</f>
        <v>123267.50199407531</v>
      </c>
      <c r="K147" s="151">
        <f t="shared" si="20"/>
        <v>240</v>
      </c>
      <c r="L147" s="94">
        <f t="shared" si="21"/>
        <v>284.7507269036355</v>
      </c>
      <c r="M147" s="151">
        <f t="shared" si="24"/>
        <v>224.04182539300947</v>
      </c>
    </row>
    <row r="148" spans="2:13" x14ac:dyDescent="0.2">
      <c r="B148" s="94">
        <f t="shared" si="22"/>
        <v>241</v>
      </c>
      <c r="C148" s="149">
        <f t="shared" si="16"/>
        <v>0.14116524515405976</v>
      </c>
      <c r="D148" s="150">
        <f t="shared" si="18"/>
        <v>0.6957605612483625</v>
      </c>
      <c r="E148" s="94">
        <f t="shared" si="25"/>
        <v>241</v>
      </c>
      <c r="F148" s="153">
        <f t="shared" si="15"/>
        <v>0.8588347548459403</v>
      </c>
      <c r="G148" s="151">
        <f t="shared" si="17"/>
        <v>429</v>
      </c>
      <c r="H148" s="151">
        <f t="shared" si="19"/>
        <v>71</v>
      </c>
      <c r="I148" s="152">
        <f t="shared" si="23"/>
        <v>836.65207490115586</v>
      </c>
      <c r="J148" s="151">
        <f>SUM(I148:$I$314)</f>
        <v>122462.9790649403</v>
      </c>
      <c r="K148" s="151">
        <f t="shared" si="20"/>
        <v>241</v>
      </c>
      <c r="L148" s="94">
        <f t="shared" si="21"/>
        <v>285.18403190822892</v>
      </c>
      <c r="M148" s="151">
        <f t="shared" si="24"/>
        <v>224.85299876568959</v>
      </c>
    </row>
    <row r="149" spans="2:13" x14ac:dyDescent="0.2">
      <c r="B149" s="94">
        <f t="shared" si="22"/>
        <v>242</v>
      </c>
      <c r="C149" s="149">
        <f t="shared" si="16"/>
        <v>0.14836342202074049</v>
      </c>
      <c r="D149" s="150">
        <f t="shared" si="18"/>
        <v>0.71981768666807278</v>
      </c>
      <c r="E149" s="94">
        <f t="shared" si="25"/>
        <v>242</v>
      </c>
      <c r="F149" s="153">
        <f t="shared" si="15"/>
        <v>0.85163657797925951</v>
      </c>
      <c r="G149" s="151">
        <f t="shared" si="17"/>
        <v>426</v>
      </c>
      <c r="H149" s="151">
        <f t="shared" si="19"/>
        <v>74</v>
      </c>
      <c r="I149" s="152">
        <f t="shared" si="23"/>
        <v>869.17985665169772</v>
      </c>
      <c r="J149" s="151">
        <f>SUM(I149:$I$314)</f>
        <v>121626.32699003915</v>
      </c>
      <c r="K149" s="151">
        <f t="shared" si="20"/>
        <v>242</v>
      </c>
      <c r="L149" s="94">
        <f t="shared" si="21"/>
        <v>285.62964563741696</v>
      </c>
      <c r="M149" s="151">
        <f t="shared" si="24"/>
        <v>225.6606645471357</v>
      </c>
    </row>
    <row r="150" spans="2:13" x14ac:dyDescent="0.2">
      <c r="B150" s="94">
        <f t="shared" si="22"/>
        <v>243</v>
      </c>
      <c r="C150" s="149">
        <f t="shared" si="16"/>
        <v>0.15580304663083394</v>
      </c>
      <c r="D150" s="150">
        <f t="shared" si="18"/>
        <v>0.74396246100934538</v>
      </c>
      <c r="E150" s="94">
        <f t="shared" si="25"/>
        <v>243</v>
      </c>
      <c r="F150" s="153">
        <f t="shared" si="15"/>
        <v>0.844196953369166</v>
      </c>
      <c r="G150" s="151">
        <f t="shared" si="17"/>
        <v>422</v>
      </c>
      <c r="H150" s="151">
        <f t="shared" si="19"/>
        <v>78</v>
      </c>
      <c r="I150" s="152">
        <f t="shared" si="23"/>
        <v>902.05448397383122</v>
      </c>
      <c r="J150" s="151">
        <f>SUM(I150:$I$314)</f>
        <v>120757.14713338745</v>
      </c>
      <c r="K150" s="151">
        <f t="shared" si="20"/>
        <v>243</v>
      </c>
      <c r="L150" s="94">
        <f t="shared" si="21"/>
        <v>286.08761652467263</v>
      </c>
      <c r="M150" s="151">
        <f t="shared" si="24"/>
        <v>226.46474596378204</v>
      </c>
    </row>
    <row r="151" spans="2:13" x14ac:dyDescent="0.2">
      <c r="B151" s="94">
        <f t="shared" si="22"/>
        <v>244</v>
      </c>
      <c r="C151" s="149">
        <f t="shared" si="16"/>
        <v>0.16348453423444795</v>
      </c>
      <c r="D151" s="150">
        <f t="shared" si="18"/>
        <v>0.76814876036140067</v>
      </c>
      <c r="E151" s="94">
        <f t="shared" si="25"/>
        <v>244</v>
      </c>
      <c r="F151" s="153">
        <f t="shared" si="15"/>
        <v>0.83651546576555202</v>
      </c>
      <c r="G151" s="151">
        <f t="shared" si="17"/>
        <v>418</v>
      </c>
      <c r="H151" s="151">
        <f t="shared" si="19"/>
        <v>82</v>
      </c>
      <c r="I151" s="152">
        <f t="shared" si="23"/>
        <v>935.2211157400053</v>
      </c>
      <c r="J151" s="151">
        <f>SUM(I151:$I$314)</f>
        <v>119855.09264941362</v>
      </c>
      <c r="K151" s="151">
        <f t="shared" si="20"/>
        <v>244</v>
      </c>
      <c r="L151" s="94">
        <f t="shared" si="21"/>
        <v>286.55798381378662</v>
      </c>
      <c r="M151" s="151">
        <f t="shared" si="24"/>
        <v>227.26516475150657</v>
      </c>
    </row>
    <row r="152" spans="2:13" x14ac:dyDescent="0.2">
      <c r="B152" s="94">
        <f t="shared" si="22"/>
        <v>245</v>
      </c>
      <c r="C152" s="149">
        <f t="shared" si="16"/>
        <v>0.17140782234821236</v>
      </c>
      <c r="D152" s="150">
        <f t="shared" si="18"/>
        <v>0.79232881137644151</v>
      </c>
      <c r="E152" s="94">
        <f t="shared" si="25"/>
        <v>245</v>
      </c>
      <c r="F152" s="153">
        <f t="shared" si="15"/>
        <v>0.82859217765178761</v>
      </c>
      <c r="G152" s="151">
        <f t="shared" si="17"/>
        <v>414</v>
      </c>
      <c r="H152" s="151">
        <f t="shared" si="19"/>
        <v>86</v>
      </c>
      <c r="I152" s="152">
        <f t="shared" si="23"/>
        <v>968.62197190769973</v>
      </c>
      <c r="J152" s="151">
        <f>SUM(I152:$I$314)</f>
        <v>118919.87153367361</v>
      </c>
      <c r="K152" s="151">
        <f t="shared" si="20"/>
        <v>245</v>
      </c>
      <c r="L152" s="94">
        <f t="shared" si="21"/>
        <v>287.04077769763637</v>
      </c>
      <c r="M152" s="151">
        <f t="shared" si="24"/>
        <v>228.06184114232872</v>
      </c>
    </row>
    <row r="153" spans="2:13" x14ac:dyDescent="0.2">
      <c r="B153" s="94">
        <f t="shared" si="22"/>
        <v>246</v>
      </c>
      <c r="C153" s="149">
        <f t="shared" si="16"/>
        <v>0.17957235566478708</v>
      </c>
      <c r="D153" s="150">
        <f t="shared" si="18"/>
        <v>0.81645333165747125</v>
      </c>
      <c r="E153" s="94">
        <f t="shared" si="25"/>
        <v>246</v>
      </c>
      <c r="F153" s="153">
        <f t="shared" si="15"/>
        <v>0.82042764433521298</v>
      </c>
      <c r="G153" s="151">
        <f t="shared" si="17"/>
        <v>410</v>
      </c>
      <c r="H153" s="151">
        <f t="shared" si="19"/>
        <v>90</v>
      </c>
      <c r="I153" s="152">
        <f t="shared" si="23"/>
        <v>1002.196464609546</v>
      </c>
      <c r="J153" s="151">
        <f>SUM(I153:$I$314)</f>
        <v>117951.24956176592</v>
      </c>
      <c r="K153" s="151">
        <f t="shared" si="20"/>
        <v>246</v>
      </c>
      <c r="L153" s="94">
        <f t="shared" si="21"/>
        <v>287.53601948003842</v>
      </c>
      <c r="M153" s="151">
        <f t="shared" si="24"/>
        <v>228.85469385312666</v>
      </c>
    </row>
    <row r="154" spans="2:13" x14ac:dyDescent="0.2">
      <c r="B154" s="94">
        <f t="shared" si="22"/>
        <v>247</v>
      </c>
      <c r="C154" s="149">
        <f t="shared" si="16"/>
        <v>0.18797707248771084</v>
      </c>
      <c r="D154" s="150">
        <f t="shared" si="18"/>
        <v>0.84047168229237634</v>
      </c>
      <c r="E154" s="94">
        <f t="shared" si="25"/>
        <v>247</v>
      </c>
      <c r="F154" s="153">
        <f t="shared" si="15"/>
        <v>0.81202292751228922</v>
      </c>
      <c r="G154" s="151">
        <f t="shared" si="17"/>
        <v>406</v>
      </c>
      <c r="H154" s="151">
        <f t="shared" si="19"/>
        <v>94</v>
      </c>
      <c r="I154" s="152">
        <f t="shared" si="23"/>
        <v>1035.881348425354</v>
      </c>
      <c r="J154" s="151">
        <f>SUM(I154:$I$314)</f>
        <v>116949.05309715637</v>
      </c>
      <c r="K154" s="151">
        <f t="shared" si="20"/>
        <v>247</v>
      </c>
      <c r="L154" s="94">
        <f t="shared" si="21"/>
        <v>288.04372175904223</v>
      </c>
      <c r="M154" s="151">
        <f t="shared" si="24"/>
        <v>229.6436400764911</v>
      </c>
    </row>
    <row r="155" spans="2:13" x14ac:dyDescent="0.2">
      <c r="B155" s="94">
        <f t="shared" si="22"/>
        <v>248</v>
      </c>
      <c r="C155" s="149">
        <f t="shared" si="16"/>
        <v>0.19662039280759033</v>
      </c>
      <c r="D155" s="150">
        <f t="shared" si="18"/>
        <v>0.86433203198794939</v>
      </c>
      <c r="E155" s="94">
        <f t="shared" si="25"/>
        <v>248</v>
      </c>
      <c r="F155" s="153">
        <f t="shared" si="15"/>
        <v>0.80337960719240964</v>
      </c>
      <c r="G155" s="151">
        <f t="shared" si="17"/>
        <v>402</v>
      </c>
      <c r="H155" s="151">
        <f t="shared" si="19"/>
        <v>98</v>
      </c>
      <c r="I155" s="152">
        <f t="shared" si="23"/>
        <v>1069.6108895850873</v>
      </c>
      <c r="J155" s="151">
        <f>SUM(I155:$I$314)</f>
        <v>115913.17174873101</v>
      </c>
      <c r="K155" s="151">
        <f t="shared" si="20"/>
        <v>248</v>
      </c>
      <c r="L155" s="94">
        <f t="shared" si="21"/>
        <v>288.56388862997312</v>
      </c>
      <c r="M155" s="151">
        <f t="shared" si="24"/>
        <v>230.42859547385402</v>
      </c>
    </row>
    <row r="156" spans="2:13" x14ac:dyDescent="0.2">
      <c r="B156" s="94">
        <f t="shared" si="22"/>
        <v>249</v>
      </c>
      <c r="C156" s="149">
        <f t="shared" si="16"/>
        <v>0.20550020812917733</v>
      </c>
      <c r="D156" s="150">
        <f t="shared" si="18"/>
        <v>0.88798153215869924</v>
      </c>
      <c r="E156" s="94">
        <f t="shared" si="25"/>
        <v>249</v>
      </c>
      <c r="F156" s="153">
        <f t="shared" si="15"/>
        <v>0.79449979187082265</v>
      </c>
      <c r="G156" s="151">
        <f t="shared" si="17"/>
        <v>397</v>
      </c>
      <c r="H156" s="151">
        <f t="shared" si="19"/>
        <v>103</v>
      </c>
      <c r="I156" s="152">
        <f t="shared" si="23"/>
        <v>1103.3170537071837</v>
      </c>
      <c r="J156" s="151">
        <f>SUM(I156:$I$314)</f>
        <v>114843.56085914592</v>
      </c>
      <c r="K156" s="151">
        <f t="shared" si="20"/>
        <v>249</v>
      </c>
      <c r="L156" s="94">
        <f t="shared" si="21"/>
        <v>289.09651590649702</v>
      </c>
      <c r="M156" s="151">
        <f t="shared" si="24"/>
        <v>231.20947417103272</v>
      </c>
    </row>
    <row r="157" spans="2:13" x14ac:dyDescent="0.2">
      <c r="B157" s="94">
        <f t="shared" si="22"/>
        <v>250</v>
      </c>
      <c r="C157" s="149">
        <f t="shared" si="16"/>
        <v>0.21461387315145569</v>
      </c>
      <c r="D157" s="150">
        <f t="shared" si="18"/>
        <v>0.91136650222783666</v>
      </c>
      <c r="E157" s="94">
        <f t="shared" si="25"/>
        <v>250</v>
      </c>
      <c r="F157" s="153">
        <f t="shared" si="15"/>
        <v>0.78538612684854425</v>
      </c>
      <c r="G157" s="151">
        <f t="shared" si="17"/>
        <v>393</v>
      </c>
      <c r="H157" s="151">
        <f t="shared" si="19"/>
        <v>107</v>
      </c>
      <c r="I157" s="152">
        <f t="shared" si="23"/>
        <v>1136.9297115292263</v>
      </c>
      <c r="J157" s="151">
        <f>SUM(I157:$I$314)</f>
        <v>113740.24380543873</v>
      </c>
      <c r="K157" s="151">
        <f t="shared" si="20"/>
        <v>250</v>
      </c>
      <c r="L157" s="94">
        <f t="shared" si="21"/>
        <v>289.64159135796064</v>
      </c>
      <c r="M157" s="151">
        <f t="shared" si="24"/>
        <v>231.98618875634241</v>
      </c>
    </row>
    <row r="158" spans="2:13" x14ac:dyDescent="0.2">
      <c r="B158" s="94">
        <f t="shared" si="22"/>
        <v>251</v>
      </c>
      <c r="C158" s="149">
        <f t="shared" si="16"/>
        <v>0.22395819939449693</v>
      </c>
      <c r="D158" s="150">
        <f t="shared" si="18"/>
        <v>0.93443262430412399</v>
      </c>
      <c r="E158" s="94">
        <f t="shared" si="25"/>
        <v>251</v>
      </c>
      <c r="F158" s="153">
        <f t="shared" si="15"/>
        <v>0.7760418006055031</v>
      </c>
      <c r="G158" s="151">
        <f t="shared" si="17"/>
        <v>388</v>
      </c>
      <c r="H158" s="151">
        <f t="shared" si="19"/>
        <v>112</v>
      </c>
      <c r="I158" s="152">
        <f t="shared" si="23"/>
        <v>1170.3768619409154</v>
      </c>
      <c r="J158" s="151">
        <f>SUM(I158:$I$314)</f>
        <v>112603.3140939095</v>
      </c>
      <c r="K158" s="151">
        <f t="shared" si="20"/>
        <v>251</v>
      </c>
      <c r="L158" s="94">
        <f t="shared" si="21"/>
        <v>290.1990949612541</v>
      </c>
      <c r="M158" s="151">
        <f t="shared" si="24"/>
        <v>232.75865028144199</v>
      </c>
    </row>
    <row r="159" spans="2:13" x14ac:dyDescent="0.2">
      <c r="B159" s="94">
        <f t="shared" si="22"/>
        <v>252</v>
      </c>
      <c r="C159" s="149">
        <f t="shared" si="16"/>
        <v>0.23352945085758678</v>
      </c>
      <c r="D159" s="150">
        <f t="shared" si="18"/>
        <v>0.95712514630898471</v>
      </c>
      <c r="E159" s="94">
        <f t="shared" si="25"/>
        <v>252</v>
      </c>
      <c r="F159" s="153">
        <f t="shared" si="15"/>
        <v>0.76647054914241319</v>
      </c>
      <c r="G159" s="151">
        <f t="shared" si="17"/>
        <v>383</v>
      </c>
      <c r="H159" s="151">
        <f t="shared" si="19"/>
        <v>117</v>
      </c>
      <c r="I159" s="152">
        <f t="shared" si="23"/>
        <v>1203.5848714835481</v>
      </c>
      <c r="J159" s="151">
        <f>SUM(I159:$I$314)</f>
        <v>111432.93723196859</v>
      </c>
      <c r="K159" s="151">
        <f t="shared" si="20"/>
        <v>252</v>
      </c>
      <c r="L159" s="94">
        <f t="shared" si="21"/>
        <v>290.76899916545631</v>
      </c>
      <c r="M159" s="151">
        <f t="shared" si="24"/>
        <v>233.52676826508511</v>
      </c>
    </row>
    <row r="160" spans="2:13" x14ac:dyDescent="0.2">
      <c r="B160" s="94">
        <f t="shared" si="22"/>
        <v>253</v>
      </c>
      <c r="C160" s="149">
        <f t="shared" si="16"/>
        <v>0.24332334178301207</v>
      </c>
      <c r="D160" s="150">
        <f t="shared" si="18"/>
        <v>0.97938909254252915</v>
      </c>
      <c r="E160" s="94">
        <f t="shared" si="25"/>
        <v>253</v>
      </c>
      <c r="F160" s="153">
        <f t="shared" si="15"/>
        <v>0.75667665821698793</v>
      </c>
      <c r="G160" s="151">
        <f t="shared" si="17"/>
        <v>378</v>
      </c>
      <c r="H160" s="151">
        <f t="shared" si="19"/>
        <v>122</v>
      </c>
      <c r="I160" s="152">
        <f t="shared" si="23"/>
        <v>1236.478729334943</v>
      </c>
      <c r="J160" s="151">
        <f>SUM(I160:$I$314)</f>
        <v>110229.35236048505</v>
      </c>
      <c r="K160" s="151">
        <f t="shared" si="20"/>
        <v>253</v>
      </c>
      <c r="L160" s="94">
        <f t="shared" si="21"/>
        <v>291.35126916753705</v>
      </c>
      <c r="M160" s="151">
        <f t="shared" si="24"/>
        <v>234.29045069995937</v>
      </c>
    </row>
    <row r="161" spans="2:13" x14ac:dyDescent="0.2">
      <c r="B161" s="94">
        <f t="shared" si="22"/>
        <v>254</v>
      </c>
      <c r="C161" s="149">
        <f t="shared" si="16"/>
        <v>0.25333503658900935</v>
      </c>
      <c r="D161" s="150">
        <f t="shared" si="18"/>
        <v>1.0011694805997284</v>
      </c>
      <c r="E161" s="94">
        <f t="shared" si="25"/>
        <v>254</v>
      </c>
      <c r="F161" s="153">
        <f t="shared" si="15"/>
        <v>0.74666496341099065</v>
      </c>
      <c r="G161" s="151">
        <f t="shared" si="17"/>
        <v>373</v>
      </c>
      <c r="H161" s="151">
        <f t="shared" si="19"/>
        <v>127</v>
      </c>
      <c r="I161" s="152">
        <f t="shared" si="23"/>
        <v>1268.9823166601557</v>
      </c>
      <c r="J161" s="151">
        <f>SUM(I161:$I$314)</f>
        <v>108992.8736311501</v>
      </c>
      <c r="K161" s="151">
        <f t="shared" si="20"/>
        <v>254</v>
      </c>
      <c r="L161" s="94">
        <f t="shared" si="21"/>
        <v>291.94586319743144</v>
      </c>
      <c r="M161" s="151">
        <f t="shared" si="24"/>
        <v>235.04960406280341</v>
      </c>
    </row>
    <row r="162" spans="2:13" x14ac:dyDescent="0.2">
      <c r="B162" s="94">
        <f t="shared" si="22"/>
        <v>255</v>
      </c>
      <c r="C162" s="149">
        <f t="shared" si="16"/>
        <v>0.26355915202375668</v>
      </c>
      <c r="D162" s="150">
        <f t="shared" si="18"/>
        <v>1.0224115434747327</v>
      </c>
      <c r="E162" s="94">
        <f t="shared" si="25"/>
        <v>255</v>
      </c>
      <c r="F162" s="153">
        <f t="shared" ref="F162:F225" si="26">1-C162</f>
        <v>0.73644084797624332</v>
      </c>
      <c r="G162" s="151">
        <f t="shared" si="17"/>
        <v>368</v>
      </c>
      <c r="H162" s="151">
        <f t="shared" si="19"/>
        <v>132</v>
      </c>
      <c r="I162" s="152">
        <f t="shared" si="23"/>
        <v>1301.0186890715975</v>
      </c>
      <c r="J162" s="151">
        <f>SUM(I162:$I$314)</f>
        <v>107723.89131448994</v>
      </c>
      <c r="K162" s="151">
        <f t="shared" si="20"/>
        <v>255</v>
      </c>
      <c r="L162" s="94">
        <f t="shared" si="21"/>
        <v>292.55273281083669</v>
      </c>
      <c r="M162" s="151">
        <f t="shared" si="24"/>
        <v>235.80413332800427</v>
      </c>
    </row>
    <row r="163" spans="2:13" x14ac:dyDescent="0.2">
      <c r="B163" s="94">
        <f t="shared" si="22"/>
        <v>256</v>
      </c>
      <c r="C163" s="149">
        <f t="shared" si="16"/>
        <v>0.27398976158003935</v>
      </c>
      <c r="D163" s="150">
        <f t="shared" si="18"/>
        <v>1.0430609556282666</v>
      </c>
      <c r="E163" s="94">
        <f t="shared" si="25"/>
        <v>256</v>
      </c>
      <c r="F163" s="153">
        <f t="shared" si="26"/>
        <v>0.72601023841996071</v>
      </c>
      <c r="G163" s="151">
        <f t="shared" si="17"/>
        <v>363</v>
      </c>
      <c r="H163" s="151">
        <f t="shared" si="19"/>
        <v>137</v>
      </c>
      <c r="I163" s="152">
        <f t="shared" si="23"/>
        <v>1332.5103708151105</v>
      </c>
      <c r="J163" s="151">
        <f>SUM(I163:$I$314)</f>
        <v>106422.87262541834</v>
      </c>
      <c r="K163" s="151">
        <f t="shared" si="20"/>
        <v>256</v>
      </c>
      <c r="L163" s="94">
        <f t="shared" si="21"/>
        <v>293.17182318814082</v>
      </c>
      <c r="M163" s="151">
        <f t="shared" si="24"/>
        <v>236.55394198488054</v>
      </c>
    </row>
    <row r="164" spans="2:13" x14ac:dyDescent="0.2">
      <c r="B164" s="94">
        <f t="shared" si="22"/>
        <v>257</v>
      </c>
      <c r="C164" s="149">
        <f t="shared" si="16"/>
        <v>0.28462040219739793</v>
      </c>
      <c r="D164" s="150">
        <f t="shared" si="18"/>
        <v>1.0630640617358578</v>
      </c>
      <c r="E164" s="94">
        <f t="shared" si="25"/>
        <v>257</v>
      </c>
      <c r="F164" s="153">
        <f t="shared" si="26"/>
        <v>0.71537959780260207</v>
      </c>
      <c r="G164" s="151">
        <f t="shared" si="17"/>
        <v>358</v>
      </c>
      <c r="H164" s="151">
        <f t="shared" si="19"/>
        <v>142</v>
      </c>
      <c r="I164" s="152">
        <f t="shared" si="23"/>
        <v>1363.3796591762377</v>
      </c>
      <c r="J164" s="151">
        <f>SUM(I164:$I$314)</f>
        <v>105090.36225460324</v>
      </c>
      <c r="K164" s="151">
        <f t="shared" si="20"/>
        <v>257</v>
      </c>
      <c r="L164" s="94">
        <f t="shared" si="21"/>
        <v>293.80307343794641</v>
      </c>
      <c r="M164" s="151">
        <f t="shared" si="24"/>
        <v>237.29893205886913</v>
      </c>
    </row>
    <row r="165" spans="2:13" x14ac:dyDescent="0.2">
      <c r="B165" s="94">
        <f t="shared" si="22"/>
        <v>258</v>
      </c>
      <c r="C165" s="149">
        <f t="shared" si="16"/>
        <v>0.29544408326529192</v>
      </c>
      <c r="D165" s="150">
        <f t="shared" si="18"/>
        <v>1.0823681067893998</v>
      </c>
      <c r="E165" s="94">
        <f t="shared" si="25"/>
        <v>258</v>
      </c>
      <c r="F165" s="153">
        <f t="shared" si="26"/>
        <v>0.70455591673470808</v>
      </c>
      <c r="G165" s="151">
        <f t="shared" si="17"/>
        <v>352</v>
      </c>
      <c r="H165" s="151">
        <f t="shared" si="19"/>
        <v>148</v>
      </c>
      <c r="I165" s="152">
        <f t="shared" si="23"/>
        <v>1393.548937491352</v>
      </c>
      <c r="J165" s="151">
        <f>SUM(I165:$I$314)</f>
        <v>103726.98259542701</v>
      </c>
      <c r="K165" s="151">
        <f t="shared" si="20"/>
        <v>258</v>
      </c>
      <c r="L165" s="94">
        <f t="shared" si="21"/>
        <v>294.44641690372504</v>
      </c>
      <c r="M165" s="151">
        <f t="shared" si="24"/>
        <v>238.03900413683783</v>
      </c>
    </row>
    <row r="166" spans="2:13" x14ac:dyDescent="0.2">
      <c r="B166" s="94">
        <f t="shared" si="22"/>
        <v>259</v>
      </c>
      <c r="C166" s="149">
        <f t="shared" si="16"/>
        <v>0.30645329792715048</v>
      </c>
      <c r="D166" s="150">
        <f t="shared" si="18"/>
        <v>1.1009214661858557</v>
      </c>
      <c r="E166" s="94">
        <f t="shared" si="25"/>
        <v>259</v>
      </c>
      <c r="F166" s="153">
        <f t="shared" si="26"/>
        <v>0.69354670207284952</v>
      </c>
      <c r="G166" s="151">
        <f t="shared" si="17"/>
        <v>347</v>
      </c>
      <c r="H166" s="151">
        <f t="shared" si="19"/>
        <v>153</v>
      </c>
      <c r="I166" s="152">
        <f t="shared" si="23"/>
        <v>1422.9409950452184</v>
      </c>
      <c r="J166" s="151">
        <f>SUM(I166:$I$314)</f>
        <v>102333.43365793563</v>
      </c>
      <c r="K166" s="151">
        <f t="shared" si="20"/>
        <v>259</v>
      </c>
      <c r="L166" s="94">
        <f t="shared" si="21"/>
        <v>295.10178147220608</v>
      </c>
      <c r="M166" s="151">
        <f t="shared" si="24"/>
        <v>238.77405739675245</v>
      </c>
    </row>
    <row r="167" spans="2:13" x14ac:dyDescent="0.2">
      <c r="B167" s="94">
        <f t="shared" si="22"/>
        <v>260</v>
      </c>
      <c r="C167" s="149">
        <f t="shared" si="16"/>
        <v>0.3176400366712665</v>
      </c>
      <c r="D167" s="150">
        <f t="shared" si="18"/>
        <v>1.118673874411602</v>
      </c>
      <c r="E167" s="94">
        <f t="shared" si="25"/>
        <v>260</v>
      </c>
      <c r="F167" s="153">
        <f t="shared" si="26"/>
        <v>0.6823599633287335</v>
      </c>
      <c r="G167" s="151">
        <f t="shared" si="17"/>
        <v>341</v>
      </c>
      <c r="H167" s="151">
        <f t="shared" si="19"/>
        <v>159</v>
      </c>
      <c r="I167" s="152">
        <f t="shared" si="23"/>
        <v>1451.4793520490537</v>
      </c>
      <c r="J167" s="151">
        <f>SUM(I167:$I$314)</f>
        <v>100910.49266289042</v>
      </c>
      <c r="K167" s="151">
        <f t="shared" si="20"/>
        <v>260</v>
      </c>
      <c r="L167" s="94">
        <f t="shared" si="21"/>
        <v>295.76908988218531</v>
      </c>
      <c r="M167" s="151">
        <f t="shared" si="24"/>
        <v>239.50398964193732</v>
      </c>
    </row>
    <row r="168" spans="2:13" x14ac:dyDescent="0.2">
      <c r="B168" s="94">
        <f t="shared" si="22"/>
        <v>261</v>
      </c>
      <c r="C168" s="149">
        <f t="shared" si="16"/>
        <v>0.32899580318040494</v>
      </c>
      <c r="D168" s="150">
        <f t="shared" si="18"/>
        <v>1.1355766509138443</v>
      </c>
      <c r="E168" s="94">
        <f t="shared" si="25"/>
        <v>261</v>
      </c>
      <c r="F168" s="153">
        <f t="shared" si="26"/>
        <v>0.671004196819595</v>
      </c>
      <c r="G168" s="151">
        <f t="shared" si="17"/>
        <v>336</v>
      </c>
      <c r="H168" s="151">
        <f t="shared" si="19"/>
        <v>164</v>
      </c>
      <c r="I168" s="152">
        <f t="shared" si="23"/>
        <v>1479.0885878152822</v>
      </c>
      <c r="J168" s="151">
        <f>SUM(I168:$I$314)</f>
        <v>99459.013310841372</v>
      </c>
      <c r="K168" s="151">
        <f t="shared" si="20"/>
        <v>261</v>
      </c>
      <c r="L168" s="94">
        <f t="shared" si="21"/>
        <v>296.44826003251285</v>
      </c>
      <c r="M168" s="151">
        <f t="shared" si="24"/>
        <v>240.22869734016555</v>
      </c>
    </row>
    <row r="169" spans="2:13" x14ac:dyDescent="0.2">
      <c r="B169" s="94">
        <f t="shared" si="22"/>
        <v>262</v>
      </c>
      <c r="C169" s="149">
        <f t="shared" si="16"/>
        <v>0.34051163239786536</v>
      </c>
      <c r="D169" s="150">
        <f t="shared" si="18"/>
        <v>1.1515829217460416</v>
      </c>
      <c r="E169" s="94">
        <f t="shared" si="25"/>
        <v>262</v>
      </c>
      <c r="F169" s="153">
        <f t="shared" si="26"/>
        <v>0.65948836760213458</v>
      </c>
      <c r="G169" s="151">
        <f t="shared" si="17"/>
        <v>330</v>
      </c>
      <c r="H169" s="151">
        <f t="shared" si="19"/>
        <v>170</v>
      </c>
      <c r="I169" s="152">
        <f t="shared" si="23"/>
        <v>1505.6946701829493</v>
      </c>
      <c r="J169" s="151">
        <f>SUM(I169:$I$314)</f>
        <v>97979.924723026081</v>
      </c>
      <c r="K169" s="151">
        <f t="shared" si="20"/>
        <v>262</v>
      </c>
      <c r="L169" s="94">
        <f t="shared" si="21"/>
        <v>297.13920528811144</v>
      </c>
      <c r="M169" s="151">
        <f t="shared" si="24"/>
        <v>240.9480756678268</v>
      </c>
    </row>
    <row r="170" spans="2:13" x14ac:dyDescent="0.2">
      <c r="B170" s="94">
        <f t="shared" si="22"/>
        <v>263</v>
      </c>
      <c r="C170" s="149">
        <f t="shared" si="16"/>
        <v>0.35217811075366884</v>
      </c>
      <c r="D170" s="150">
        <f t="shared" si="18"/>
        <v>1.1666478355803478</v>
      </c>
      <c r="E170" s="94">
        <f t="shared" si="25"/>
        <v>263</v>
      </c>
      <c r="F170" s="153">
        <f t="shared" si="26"/>
        <v>0.64782188924633122</v>
      </c>
      <c r="G170" s="151">
        <f t="shared" si="17"/>
        <v>324</v>
      </c>
      <c r="H170" s="151">
        <f t="shared" si="19"/>
        <v>176</v>
      </c>
      <c r="I170" s="152">
        <f t="shared" si="23"/>
        <v>1531.2252841992065</v>
      </c>
      <c r="J170" s="151">
        <f>SUM(I170:$I$314)</f>
        <v>96474.230052843122</v>
      </c>
      <c r="K170" s="151">
        <f t="shared" si="20"/>
        <v>263</v>
      </c>
      <c r="L170" s="94">
        <f t="shared" si="21"/>
        <v>297.84183478295296</v>
      </c>
      <c r="M170" s="151">
        <f t="shared" si="24"/>
        <v>241.66201855941981</v>
      </c>
    </row>
    <row r="171" spans="2:13" x14ac:dyDescent="0.2">
      <c r="B171" s="94">
        <f t="shared" si="22"/>
        <v>264</v>
      </c>
      <c r="C171" s="149">
        <f t="shared" si="16"/>
        <v>0.36398539848064837</v>
      </c>
      <c r="D171" s="150">
        <f t="shared" si="18"/>
        <v>1.1807287726979532</v>
      </c>
      <c r="E171" s="94">
        <f t="shared" si="25"/>
        <v>264</v>
      </c>
      <c r="F171" s="153">
        <f t="shared" si="26"/>
        <v>0.63601460151935163</v>
      </c>
      <c r="G171" s="151">
        <f t="shared" si="17"/>
        <v>318</v>
      </c>
      <c r="H171" s="151">
        <f t="shared" si="19"/>
        <v>182</v>
      </c>
      <c r="I171" s="152">
        <f t="shared" si="23"/>
        <v>1555.6101580295535</v>
      </c>
      <c r="J171" s="151">
        <f>SUM(I171:$I$314)</f>
        <v>94943.004768643921</v>
      </c>
      <c r="K171" s="151">
        <f t="shared" si="20"/>
        <v>264</v>
      </c>
      <c r="L171" s="94">
        <f t="shared" si="21"/>
        <v>298.55605371901243</v>
      </c>
      <c r="M171" s="151">
        <f t="shared" si="24"/>
        <v>242.37041876261932</v>
      </c>
    </row>
    <row r="172" spans="2:13" x14ac:dyDescent="0.2">
      <c r="B172" s="94">
        <f t="shared" si="22"/>
        <v>265</v>
      </c>
      <c r="C172" s="149">
        <f t="shared" si="16"/>
        <v>0.37592325393662074</v>
      </c>
      <c r="D172" s="150">
        <f t="shared" si="18"/>
        <v>1.1937855455972368</v>
      </c>
      <c r="E172" s="94">
        <f t="shared" si="25"/>
        <v>265</v>
      </c>
      <c r="F172" s="153">
        <f t="shared" si="26"/>
        <v>0.62407674606337926</v>
      </c>
      <c r="G172" s="151">
        <f t="shared" si="17"/>
        <v>312</v>
      </c>
      <c r="H172" s="151">
        <f t="shared" si="19"/>
        <v>188</v>
      </c>
      <c r="I172" s="152">
        <f t="shared" si="23"/>
        <v>1578.7813840523456</v>
      </c>
      <c r="J172" s="151">
        <f>SUM(I172:$I$314)</f>
        <v>93387.39461061437</v>
      </c>
      <c r="K172" s="151">
        <f t="shared" si="20"/>
        <v>265</v>
      </c>
      <c r="L172" s="94">
        <f t="shared" si="21"/>
        <v>299.28176366029908</v>
      </c>
      <c r="M172" s="151">
        <f t="shared" si="24"/>
        <v>243.07316789916948</v>
      </c>
    </row>
    <row r="173" spans="2:13" x14ac:dyDescent="0.2">
      <c r="B173" s="94">
        <f t="shared" si="22"/>
        <v>266</v>
      </c>
      <c r="C173" s="149">
        <f t="shared" si="16"/>
        <v>0.38798105983562209</v>
      </c>
      <c r="D173" s="150">
        <f t="shared" si="18"/>
        <v>1.205780589900135</v>
      </c>
      <c r="E173" s="94">
        <f t="shared" si="25"/>
        <v>266</v>
      </c>
      <c r="F173" s="153">
        <f t="shared" si="26"/>
        <v>0.61201894016437786</v>
      </c>
      <c r="G173" s="151">
        <f t="shared" si="17"/>
        <v>306</v>
      </c>
      <c r="H173" s="151">
        <f t="shared" si="19"/>
        <v>194</v>
      </c>
      <c r="I173" s="152">
        <f t="shared" si="23"/>
        <v>1600.6737330924291</v>
      </c>
      <c r="J173" s="151">
        <f>SUM(I173:$I$314)</f>
        <v>91808.613226562011</v>
      </c>
      <c r="K173" s="151">
        <f t="shared" si="20"/>
        <v>266</v>
      </c>
      <c r="L173" s="94">
        <f t="shared" si="21"/>
        <v>300.01886282115311</v>
      </c>
      <c r="M173" s="151">
        <f t="shared" si="24"/>
        <v>243.77015653185128</v>
      </c>
    </row>
    <row r="174" spans="2:13" x14ac:dyDescent="0.2">
      <c r="B174" s="94">
        <f t="shared" si="22"/>
        <v>267</v>
      </c>
      <c r="C174" s="149">
        <f t="shared" si="16"/>
        <v>0.40014785127851271</v>
      </c>
      <c r="D174" s="150">
        <f t="shared" si="18"/>
        <v>1.2166791442890623</v>
      </c>
      <c r="E174" s="94">
        <f t="shared" si="25"/>
        <v>267</v>
      </c>
      <c r="F174" s="153">
        <f t="shared" si="26"/>
        <v>0.59985214872148729</v>
      </c>
      <c r="G174" s="151">
        <f t="shared" si="17"/>
        <v>300</v>
      </c>
      <c r="H174" s="151">
        <f t="shared" si="19"/>
        <v>200</v>
      </c>
      <c r="I174" s="152">
        <f t="shared" si="23"/>
        <v>1621.2249597651755</v>
      </c>
      <c r="J174" s="151">
        <f>SUM(I174:$I$314)</f>
        <v>90207.939493469588</v>
      </c>
      <c r="K174" s="151">
        <f t="shared" si="20"/>
        <v>267</v>
      </c>
      <c r="L174" s="94">
        <f t="shared" si="21"/>
        <v>300.76724634807749</v>
      </c>
      <c r="M174" s="151">
        <f t="shared" si="24"/>
        <v>244.46127423777654</v>
      </c>
    </row>
    <row r="175" spans="2:13" x14ac:dyDescent="0.2">
      <c r="B175" s="94">
        <f t="shared" si="22"/>
        <v>268</v>
      </c>
      <c r="C175" s="149">
        <f t="shared" si="16"/>
        <v>0.41241234546120048</v>
      </c>
      <c r="D175" s="150">
        <f t="shared" si="18"/>
        <v>1.2264494182687768</v>
      </c>
      <c r="E175" s="94">
        <f t="shared" si="25"/>
        <v>268</v>
      </c>
      <c r="F175" s="153">
        <f t="shared" si="26"/>
        <v>0.58758765453879946</v>
      </c>
      <c r="G175" s="151">
        <f t="shared" si="17"/>
        <v>294</v>
      </c>
      <c r="H175" s="151">
        <f t="shared" si="19"/>
        <v>206</v>
      </c>
      <c r="I175" s="152">
        <f t="shared" si="23"/>
        <v>1640.3760969344889</v>
      </c>
      <c r="J175" s="151">
        <f>SUM(I175:$I$314)</f>
        <v>88586.71453370442</v>
      </c>
      <c r="K175" s="151">
        <f t="shared" si="20"/>
        <v>268</v>
      </c>
      <c r="L175" s="94">
        <f t="shared" si="21"/>
        <v>301.52680659445298</v>
      </c>
      <c r="M175" s="151">
        <f t="shared" si="24"/>
        <v>245.14640968824747</v>
      </c>
    </row>
    <row r="176" spans="2:13" x14ac:dyDescent="0.2">
      <c r="B176" s="94">
        <f t="shared" si="22"/>
        <v>269</v>
      </c>
      <c r="C176" s="149">
        <f t="shared" si="16"/>
        <v>0.42476297292740794</v>
      </c>
      <c r="D176" s="150">
        <f t="shared" si="18"/>
        <v>1.2350627466207464</v>
      </c>
      <c r="E176" s="94">
        <f t="shared" si="25"/>
        <v>269</v>
      </c>
      <c r="F176" s="153">
        <f t="shared" si="26"/>
        <v>0.57523702707259206</v>
      </c>
      <c r="G176" s="151">
        <f t="shared" si="17"/>
        <v>288</v>
      </c>
      <c r="H176" s="151">
        <f t="shared" si="19"/>
        <v>212</v>
      </c>
      <c r="I176" s="152">
        <f t="shared" si="23"/>
        <v>1658.071737338352</v>
      </c>
      <c r="J176" s="151">
        <f>SUM(I176:$I$314)</f>
        <v>86946.338436769918</v>
      </c>
      <c r="K176" s="151">
        <f t="shared" si="20"/>
        <v>269</v>
      </c>
      <c r="L176" s="94">
        <f t="shared" si="21"/>
        <v>302.2974333875685</v>
      </c>
      <c r="M176" s="151">
        <f t="shared" si="24"/>
        <v>245.82545073542502</v>
      </c>
    </row>
    <row r="177" spans="2:13" x14ac:dyDescent="0.2">
      <c r="B177" s="94">
        <f t="shared" si="22"/>
        <v>270</v>
      </c>
      <c r="C177" s="149">
        <f t="shared" si="16"/>
        <v>0.43718791022240833</v>
      </c>
      <c r="D177" s="150">
        <f t="shared" si="18"/>
        <v>1.2424937295000382</v>
      </c>
      <c r="E177" s="94">
        <f t="shared" si="25"/>
        <v>270</v>
      </c>
      <c r="F177" s="153">
        <f t="shared" si="26"/>
        <v>0.56281208977759167</v>
      </c>
      <c r="G177" s="151">
        <f t="shared" si="17"/>
        <v>281</v>
      </c>
      <c r="H177" s="151">
        <f t="shared" si="19"/>
        <v>219</v>
      </c>
      <c r="I177" s="152">
        <f t="shared" si="23"/>
        <v>1674.2603005013016</v>
      </c>
      <c r="J177" s="151">
        <f>SUM(I177:$I$314)</f>
        <v>85288.26669943158</v>
      </c>
      <c r="K177" s="151">
        <f t="shared" si="20"/>
        <v>270</v>
      </c>
      <c r="L177" s="94">
        <f t="shared" si="21"/>
        <v>303.07901428746925</v>
      </c>
      <c r="M177" s="151">
        <f t="shared" si="24"/>
        <v>246.49828450603434</v>
      </c>
    </row>
    <row r="178" spans="2:13" x14ac:dyDescent="0.2">
      <c r="B178" s="94">
        <f t="shared" si="22"/>
        <v>271</v>
      </c>
      <c r="C178" s="149">
        <f t="shared" si="16"/>
        <v>0.44967511379457542</v>
      </c>
      <c r="D178" s="150">
        <f t="shared" si="18"/>
        <v>1.2487203572167094</v>
      </c>
      <c r="E178" s="94">
        <f t="shared" si="25"/>
        <v>271</v>
      </c>
      <c r="F178" s="153">
        <f t="shared" si="26"/>
        <v>0.55032488620542463</v>
      </c>
      <c r="G178" s="151">
        <f t="shared" si="17"/>
        <v>275</v>
      </c>
      <c r="H178" s="151">
        <f t="shared" si="19"/>
        <v>225</v>
      </c>
      <c r="I178" s="152">
        <f t="shared" si="23"/>
        <v>1688.8942831355994</v>
      </c>
      <c r="J178" s="151">
        <f>SUM(I178:$I$314)</f>
        <v>83614.006398930273</v>
      </c>
      <c r="K178" s="151">
        <f t="shared" si="20"/>
        <v>271</v>
      </c>
      <c r="L178" s="94">
        <f t="shared" si="21"/>
        <v>303.87143483719882</v>
      </c>
      <c r="M178" s="151">
        <f t="shared" si="24"/>
        <v>247.16479750232912</v>
      </c>
    </row>
    <row r="179" spans="2:13" x14ac:dyDescent="0.2">
      <c r="B179" s="94">
        <f t="shared" si="22"/>
        <v>272</v>
      </c>
      <c r="C179" s="149">
        <f t="shared" si="16"/>
        <v>0.46221235498301338</v>
      </c>
      <c r="D179" s="150">
        <f t="shared" si="18"/>
        <v>1.2537241188437964</v>
      </c>
      <c r="E179" s="94">
        <f t="shared" si="25"/>
        <v>272</v>
      </c>
      <c r="F179" s="153">
        <f t="shared" si="26"/>
        <v>0.53778764501698662</v>
      </c>
      <c r="G179" s="151">
        <f t="shared" si="17"/>
        <v>269</v>
      </c>
      <c r="H179" s="151">
        <f t="shared" si="19"/>
        <v>231</v>
      </c>
      <c r="I179" s="152">
        <f t="shared" si="23"/>
        <v>1701.9304913304536</v>
      </c>
      <c r="J179" s="151">
        <f>SUM(I179:$I$314)</f>
        <v>81925.112115794662</v>
      </c>
      <c r="K179" s="151">
        <f t="shared" si="20"/>
        <v>272</v>
      </c>
      <c r="L179" s="94">
        <f t="shared" si="21"/>
        <v>304.67457880408153</v>
      </c>
      <c r="M179" s="151">
        <f t="shared" si="24"/>
        <v>247.82487571052408</v>
      </c>
    </row>
    <row r="180" spans="2:13" x14ac:dyDescent="0.2">
      <c r="B180" s="94">
        <f t="shared" si="22"/>
        <v>273</v>
      </c>
      <c r="C180" s="149">
        <f t="shared" si="16"/>
        <v>0.47478725592203269</v>
      </c>
      <c r="D180" s="150">
        <f t="shared" si="18"/>
        <v>1.2574900939019307</v>
      </c>
      <c r="E180" s="94">
        <f t="shared" si="25"/>
        <v>273</v>
      </c>
      <c r="F180" s="153">
        <f t="shared" si="26"/>
        <v>0.52521274407796725</v>
      </c>
      <c r="G180" s="151">
        <f t="shared" si="17"/>
        <v>263</v>
      </c>
      <c r="H180" s="151">
        <f t="shared" si="19"/>
        <v>237</v>
      </c>
      <c r="I180" s="152">
        <f t="shared" si="23"/>
        <v>1713.3302529413806</v>
      </c>
      <c r="J180" s="151">
        <f>SUM(I180:$I$314)</f>
        <v>80223.18162446421</v>
      </c>
      <c r="K180" s="151">
        <f t="shared" si="20"/>
        <v>273</v>
      </c>
      <c r="L180" s="94">
        <f t="shared" si="21"/>
        <v>305.48832841175368</v>
      </c>
      <c r="M180" s="151">
        <f t="shared" si="24"/>
        <v>248.47840471689051</v>
      </c>
    </row>
    <row r="181" spans="2:13" x14ac:dyDescent="0.2">
      <c r="B181" s="94">
        <f t="shared" si="22"/>
        <v>274</v>
      </c>
      <c r="C181" s="149">
        <f t="shared" si="16"/>
        <v>0.48738732618688296</v>
      </c>
      <c r="D181" s="150">
        <f t="shared" si="18"/>
        <v>1.2600070264850272</v>
      </c>
      <c r="E181" s="94">
        <f t="shared" si="25"/>
        <v>274</v>
      </c>
      <c r="F181" s="153">
        <f t="shared" si="26"/>
        <v>0.51261267381311704</v>
      </c>
      <c r="G181" s="151">
        <f t="shared" si="17"/>
        <v>256</v>
      </c>
      <c r="H181" s="151">
        <f t="shared" si="19"/>
        <v>244</v>
      </c>
      <c r="I181" s="152">
        <f t="shared" si="23"/>
        <v>1723.0596087182746</v>
      </c>
      <c r="J181" s="151">
        <f>SUM(I181:$I$314)</f>
        <v>78509.851371522818</v>
      </c>
      <c r="K181" s="151">
        <f t="shared" si="20"/>
        <v>274</v>
      </c>
      <c r="L181" s="94">
        <f t="shared" si="21"/>
        <v>306.31256456271359</v>
      </c>
      <c r="M181" s="151">
        <f t="shared" si="24"/>
        <v>249.1252698316903</v>
      </c>
    </row>
    <row r="182" spans="2:13" x14ac:dyDescent="0.2">
      <c r="B182" s="94">
        <f t="shared" si="22"/>
        <v>275</v>
      </c>
      <c r="C182" s="149">
        <f t="shared" si="16"/>
        <v>0.5</v>
      </c>
      <c r="D182" s="150">
        <f t="shared" si="18"/>
        <v>1.2612673813117037</v>
      </c>
      <c r="E182" s="94">
        <f t="shared" si="25"/>
        <v>275</v>
      </c>
      <c r="F182" s="153">
        <f t="shared" si="26"/>
        <v>0.5</v>
      </c>
      <c r="G182" s="151">
        <f t="shared" si="17"/>
        <v>250</v>
      </c>
      <c r="H182" s="151">
        <f t="shared" si="19"/>
        <v>250</v>
      </c>
      <c r="I182" s="152">
        <f t="shared" si="23"/>
        <v>1731.0894808503133</v>
      </c>
      <c r="J182" s="151">
        <f>SUM(I182:$I$314)</f>
        <v>76786.79176280454</v>
      </c>
      <c r="K182" s="151">
        <f t="shared" si="20"/>
        <v>275</v>
      </c>
      <c r="L182" s="94">
        <f t="shared" si="21"/>
        <v>307.14716705121816</v>
      </c>
      <c r="M182" s="151">
        <f t="shared" si="24"/>
        <v>249.76535622110782</v>
      </c>
    </row>
    <row r="183" spans="2:13" x14ac:dyDescent="0.2">
      <c r="B183" s="94">
        <f t="shared" si="22"/>
        <v>276</v>
      </c>
      <c r="C183" s="149">
        <f t="shared" si="16"/>
        <v>0.51261267381311704</v>
      </c>
      <c r="D183" s="150">
        <f t="shared" si="18"/>
        <v>1.2612673813117037</v>
      </c>
      <c r="E183" s="94">
        <f t="shared" si="25"/>
        <v>276</v>
      </c>
      <c r="F183" s="153">
        <f t="shared" si="26"/>
        <v>0.48738732618688296</v>
      </c>
      <c r="G183" s="151">
        <f t="shared" si="17"/>
        <v>244</v>
      </c>
      <c r="H183" s="151">
        <f t="shared" si="19"/>
        <v>256</v>
      </c>
      <c r="I183" s="152">
        <f t="shared" si="23"/>
        <v>1737.395817756872</v>
      </c>
      <c r="J183" s="151">
        <f>SUM(I183:$I$314)</f>
        <v>75055.702281954218</v>
      </c>
      <c r="K183" s="151">
        <f t="shared" si="20"/>
        <v>276</v>
      </c>
      <c r="L183" s="94">
        <f t="shared" si="21"/>
        <v>307.99201476640366</v>
      </c>
      <c r="M183" s="151">
        <f t="shared" si="24"/>
        <v>250.39854904731231</v>
      </c>
    </row>
    <row r="184" spans="2:13" x14ac:dyDescent="0.2">
      <c r="B184" s="94">
        <f t="shared" si="22"/>
        <v>277</v>
      </c>
      <c r="C184" s="149">
        <f t="shared" si="16"/>
        <v>0.52521274407796725</v>
      </c>
      <c r="D184" s="150">
        <f t="shared" si="18"/>
        <v>1.2600070264850216</v>
      </c>
      <c r="E184" s="94">
        <f t="shared" si="25"/>
        <v>277</v>
      </c>
      <c r="F184" s="153">
        <f t="shared" si="26"/>
        <v>0.47478725592203275</v>
      </c>
      <c r="G184" s="151">
        <f t="shared" si="17"/>
        <v>237</v>
      </c>
      <c r="H184" s="151">
        <f t="shared" si="19"/>
        <v>263</v>
      </c>
      <c r="I184" s="152">
        <f t="shared" si="23"/>
        <v>1741.9597141155425</v>
      </c>
      <c r="J184" s="151">
        <f>SUM(I184:$I$314)</f>
        <v>73318.306464197332</v>
      </c>
      <c r="K184" s="151">
        <f t="shared" si="20"/>
        <v>277</v>
      </c>
      <c r="L184" s="94">
        <f t="shared" si="21"/>
        <v>308.84698588555761</v>
      </c>
      <c r="M184" s="151">
        <f t="shared" si="24"/>
        <v>251.02473361675902</v>
      </c>
    </row>
    <row r="185" spans="2:13" x14ac:dyDescent="0.2">
      <c r="B185" s="94">
        <f t="shared" si="22"/>
        <v>278</v>
      </c>
      <c r="C185" s="149">
        <f t="shared" ref="C185:C248" si="27">NORMDIST(B185,$E$4,$E$6,TRUE)</f>
        <v>0.53778764501698662</v>
      </c>
      <c r="D185" s="150">
        <f t="shared" si="18"/>
        <v>1.2574900939019362</v>
      </c>
      <c r="E185" s="94">
        <f t="shared" si="25"/>
        <v>278</v>
      </c>
      <c r="F185" s="153">
        <f t="shared" si="26"/>
        <v>0.46221235498301338</v>
      </c>
      <c r="G185" s="151">
        <f t="shared" ref="G185:G248" si="28">ROUND(F185*$E$7,0)</f>
        <v>231</v>
      </c>
      <c r="H185" s="151">
        <f t="shared" si="19"/>
        <v>269</v>
      </c>
      <c r="I185" s="152">
        <f t="shared" si="23"/>
        <v>1744.7675052889367</v>
      </c>
      <c r="J185" s="151">
        <f>SUM(I185:$I$314)</f>
        <v>71576.346750081793</v>
      </c>
      <c r="K185" s="151">
        <f t="shared" si="20"/>
        <v>278</v>
      </c>
      <c r="L185" s="94">
        <f t="shared" si="21"/>
        <v>309.71195805751353</v>
      </c>
      <c r="M185" s="151">
        <f t="shared" si="24"/>
        <v>251.64379553680908</v>
      </c>
    </row>
    <row r="186" spans="2:13" x14ac:dyDescent="0.2">
      <c r="B186" s="94">
        <f t="shared" si="22"/>
        <v>279</v>
      </c>
      <c r="C186" s="149">
        <f t="shared" si="27"/>
        <v>0.55032488620542463</v>
      </c>
      <c r="D186" s="150">
        <f t="shared" ref="D186:D249" si="29">(C186-C185)*100</f>
        <v>1.253724118843802</v>
      </c>
      <c r="E186" s="94">
        <f t="shared" si="25"/>
        <v>279</v>
      </c>
      <c r="F186" s="153">
        <f t="shared" si="26"/>
        <v>0.44967511379457537</v>
      </c>
      <c r="G186" s="151">
        <f t="shared" si="28"/>
        <v>225</v>
      </c>
      <c r="H186" s="151">
        <f t="shared" ref="H186:H249" si="30">$E$7-G186</f>
        <v>275</v>
      </c>
      <c r="I186" s="152">
        <f t="shared" si="23"/>
        <v>1745.8108354899941</v>
      </c>
      <c r="J186" s="151">
        <f>SUM(I186:$I$314)</f>
        <v>69831.579244792854</v>
      </c>
      <c r="K186" s="151">
        <f t="shared" ref="K186:K249" si="31">E186</f>
        <v>279</v>
      </c>
      <c r="L186" s="94">
        <f t="shared" ref="L186:L249" si="32">J186/(F186*$E$7)</f>
        <v>310.58680857617549</v>
      </c>
      <c r="M186" s="151">
        <f t="shared" si="24"/>
        <v>252.25562088071206</v>
      </c>
    </row>
    <row r="187" spans="2:13" x14ac:dyDescent="0.2">
      <c r="B187" s="94">
        <f t="shared" ref="B187:B250" si="33">B186+1</f>
        <v>280</v>
      </c>
      <c r="C187" s="149">
        <f t="shared" si="27"/>
        <v>0.56281208977759167</v>
      </c>
      <c r="D187" s="150">
        <f t="shared" si="29"/>
        <v>1.2487203572167038</v>
      </c>
      <c r="E187" s="94">
        <f t="shared" si="25"/>
        <v>280</v>
      </c>
      <c r="F187" s="153">
        <f t="shared" si="26"/>
        <v>0.43718791022240833</v>
      </c>
      <c r="G187" s="151">
        <f t="shared" si="28"/>
        <v>219</v>
      </c>
      <c r="H187" s="151">
        <f t="shared" si="30"/>
        <v>281</v>
      </c>
      <c r="I187" s="152">
        <f t="shared" ref="I187:I250" si="34">($E$7*D187)*AVERAGE(E186:E187)/100</f>
        <v>1745.0866992103436</v>
      </c>
      <c r="J187" s="151">
        <f>SUM(I187:$I$314)</f>
        <v>68085.76840930288</v>
      </c>
      <c r="K187" s="151">
        <f t="shared" si="31"/>
        <v>280</v>
      </c>
      <c r="L187" s="94">
        <f t="shared" si="32"/>
        <v>311.47141454422177</v>
      </c>
      <c r="M187" s="151">
        <f t="shared" ref="M187:M250" si="35">($J$57-J188)/((1-F187)*$E$7)</f>
        <v>252.86009636096389</v>
      </c>
    </row>
    <row r="188" spans="2:13" x14ac:dyDescent="0.2">
      <c r="B188" s="94">
        <f t="shared" si="33"/>
        <v>281</v>
      </c>
      <c r="C188" s="149">
        <f t="shared" si="27"/>
        <v>0.57523702707259206</v>
      </c>
      <c r="D188" s="150">
        <f t="shared" si="29"/>
        <v>1.2424937295000382</v>
      </c>
      <c r="E188" s="94">
        <f t="shared" si="25"/>
        <v>281</v>
      </c>
      <c r="F188" s="153">
        <f t="shared" si="26"/>
        <v>0.42476297292740794</v>
      </c>
      <c r="G188" s="151">
        <f t="shared" si="28"/>
        <v>212</v>
      </c>
      <c r="H188" s="151">
        <f t="shared" si="30"/>
        <v>288</v>
      </c>
      <c r="I188" s="152">
        <f t="shared" si="34"/>
        <v>1742.5974556238036</v>
      </c>
      <c r="J188" s="151">
        <f>SUM(I188:$I$314)</f>
        <v>66340.681710092525</v>
      </c>
      <c r="K188" s="151">
        <f t="shared" si="31"/>
        <v>281</v>
      </c>
      <c r="L188" s="94">
        <f t="shared" si="32"/>
        <v>312.36565302705969</v>
      </c>
      <c r="M188" s="151">
        <f t="shared" si="35"/>
        <v>253.45710951100864</v>
      </c>
    </row>
    <row r="189" spans="2:13" x14ac:dyDescent="0.2">
      <c r="B189" s="94">
        <f t="shared" si="33"/>
        <v>282</v>
      </c>
      <c r="C189" s="149">
        <f t="shared" si="27"/>
        <v>0.58758765453879946</v>
      </c>
      <c r="D189" s="150">
        <f t="shared" si="29"/>
        <v>1.2350627466207409</v>
      </c>
      <c r="E189" s="94">
        <f t="shared" si="25"/>
        <v>282</v>
      </c>
      <c r="F189" s="153">
        <f t="shared" si="26"/>
        <v>0.41241234546120054</v>
      </c>
      <c r="G189" s="151">
        <f t="shared" si="28"/>
        <v>206</v>
      </c>
      <c r="H189" s="151">
        <f t="shared" si="30"/>
        <v>294</v>
      </c>
      <c r="I189" s="152">
        <f t="shared" si="34"/>
        <v>1738.350815868693</v>
      </c>
      <c r="J189" s="151">
        <f>SUM(I189:$I$314)</f>
        <v>64598.084254468682</v>
      </c>
      <c r="K189" s="151">
        <f t="shared" si="31"/>
        <v>282</v>
      </c>
      <c r="L189" s="94">
        <f t="shared" si="32"/>
        <v>313.26940119713765</v>
      </c>
      <c r="M189" s="151">
        <f t="shared" si="35"/>
        <v>254.04654887521218</v>
      </c>
    </row>
    <row r="190" spans="2:13" x14ac:dyDescent="0.2">
      <c r="B190" s="94">
        <f t="shared" si="33"/>
        <v>283</v>
      </c>
      <c r="C190" s="149">
        <f t="shared" si="27"/>
        <v>0.59985214872148729</v>
      </c>
      <c r="D190" s="150">
        <f t="shared" si="29"/>
        <v>1.2264494182687824</v>
      </c>
      <c r="E190" s="94">
        <f t="shared" si="25"/>
        <v>283</v>
      </c>
      <c r="F190" s="153">
        <f t="shared" si="26"/>
        <v>0.40014785127851271</v>
      </c>
      <c r="G190" s="151">
        <f t="shared" si="28"/>
        <v>200</v>
      </c>
      <c r="H190" s="151">
        <f t="shared" si="30"/>
        <v>300</v>
      </c>
      <c r="I190" s="152">
        <f t="shared" si="34"/>
        <v>1732.3598033046551</v>
      </c>
      <c r="J190" s="151">
        <f>SUM(I190:$I$314)</f>
        <v>62859.733438599978</v>
      </c>
      <c r="K190" s="151">
        <f t="shared" si="31"/>
        <v>283</v>
      </c>
      <c r="L190" s="94">
        <f t="shared" si="32"/>
        <v>314.18253646874172</v>
      </c>
      <c r="M190" s="151">
        <f t="shared" si="35"/>
        <v>254.62830420699041</v>
      </c>
    </row>
    <row r="191" spans="2:13" x14ac:dyDescent="0.2">
      <c r="B191" s="94">
        <f t="shared" si="33"/>
        <v>284</v>
      </c>
      <c r="C191" s="149">
        <f t="shared" si="27"/>
        <v>0.61201894016437786</v>
      </c>
      <c r="D191" s="150">
        <f t="shared" si="29"/>
        <v>1.2166791442890568</v>
      </c>
      <c r="E191" s="94">
        <f t="shared" si="25"/>
        <v>284</v>
      </c>
      <c r="F191" s="153">
        <f t="shared" si="26"/>
        <v>0.38798105983562214</v>
      </c>
      <c r="G191" s="151">
        <f t="shared" si="28"/>
        <v>194</v>
      </c>
      <c r="H191" s="151">
        <f t="shared" si="30"/>
        <v>306</v>
      </c>
      <c r="I191" s="152">
        <f t="shared" si="34"/>
        <v>1724.6426870297378</v>
      </c>
      <c r="J191" s="151">
        <f>SUM(I191:$I$314)</f>
        <v>61127.37363529532</v>
      </c>
      <c r="K191" s="151">
        <f t="shared" si="31"/>
        <v>284</v>
      </c>
      <c r="L191" s="94">
        <f t="shared" si="32"/>
        <v>315.10493662341895</v>
      </c>
      <c r="M191" s="151">
        <f t="shared" si="35"/>
        <v>255.20226667491951</v>
      </c>
    </row>
    <row r="192" spans="2:13" x14ac:dyDescent="0.2">
      <c r="B192" s="94">
        <f t="shared" si="33"/>
        <v>285</v>
      </c>
      <c r="C192" s="149">
        <f t="shared" si="27"/>
        <v>0.62407674606337926</v>
      </c>
      <c r="D192" s="150">
        <f t="shared" si="29"/>
        <v>1.2057805899001406</v>
      </c>
      <c r="E192" s="94">
        <f t="shared" ref="E192:E255" si="36">B192</f>
        <v>285</v>
      </c>
      <c r="F192" s="153">
        <f t="shared" si="26"/>
        <v>0.37592325393662074</v>
      </c>
      <c r="G192" s="151">
        <f t="shared" si="28"/>
        <v>188</v>
      </c>
      <c r="H192" s="151">
        <f t="shared" si="30"/>
        <v>312</v>
      </c>
      <c r="I192" s="152">
        <f t="shared" si="34"/>
        <v>1715.2228891329498</v>
      </c>
      <c r="J192" s="151">
        <f>SUM(I192:$I$314)</f>
        <v>59402.730948265584</v>
      </c>
      <c r="K192" s="151">
        <f t="shared" si="31"/>
        <v>285</v>
      </c>
      <c r="L192" s="94">
        <f t="shared" si="32"/>
        <v>316.03647992619614</v>
      </c>
      <c r="M192" s="151">
        <f t="shared" si="35"/>
        <v>255.76832907660793</v>
      </c>
    </row>
    <row r="193" spans="2:13" x14ac:dyDescent="0.2">
      <c r="B193" s="94">
        <f t="shared" si="33"/>
        <v>286</v>
      </c>
      <c r="C193" s="149">
        <f t="shared" si="27"/>
        <v>0.63601460151935163</v>
      </c>
      <c r="D193" s="150">
        <f t="shared" si="29"/>
        <v>1.1937855455972368</v>
      </c>
      <c r="E193" s="94">
        <f t="shared" si="36"/>
        <v>286</v>
      </c>
      <c r="F193" s="153">
        <f t="shared" si="26"/>
        <v>0.36398539848064837</v>
      </c>
      <c r="G193" s="151">
        <f t="shared" si="28"/>
        <v>182</v>
      </c>
      <c r="H193" s="151">
        <f t="shared" si="30"/>
        <v>318</v>
      </c>
      <c r="I193" s="152">
        <f t="shared" si="34"/>
        <v>1704.1288663400555</v>
      </c>
      <c r="J193" s="151">
        <f>SUM(I193:$I$314)</f>
        <v>57687.50805913264</v>
      </c>
      <c r="K193" s="151">
        <f t="shared" si="31"/>
        <v>286</v>
      </c>
      <c r="L193" s="94">
        <f t="shared" si="32"/>
        <v>316.97704523276172</v>
      </c>
      <c r="M193" s="151">
        <f t="shared" si="35"/>
        <v>256.32638606004843</v>
      </c>
    </row>
    <row r="194" spans="2:13" x14ac:dyDescent="0.2">
      <c r="B194" s="94">
        <f t="shared" si="33"/>
        <v>287</v>
      </c>
      <c r="C194" s="149">
        <f t="shared" si="27"/>
        <v>0.64782188924633122</v>
      </c>
      <c r="D194" s="150">
        <f t="shared" si="29"/>
        <v>1.1807287726979587</v>
      </c>
      <c r="E194" s="94">
        <f t="shared" si="36"/>
        <v>287</v>
      </c>
      <c r="F194" s="153">
        <f t="shared" si="26"/>
        <v>0.35217811075366878</v>
      </c>
      <c r="G194" s="151">
        <f t="shared" si="28"/>
        <v>176</v>
      </c>
      <c r="H194" s="151">
        <f t="shared" si="30"/>
        <v>324</v>
      </c>
      <c r="I194" s="152">
        <f t="shared" si="34"/>
        <v>1691.3939668898258</v>
      </c>
      <c r="J194" s="151">
        <f>SUM(I194:$I$314)</f>
        <v>55983.379192792585</v>
      </c>
      <c r="K194" s="151">
        <f t="shared" si="31"/>
        <v>287</v>
      </c>
      <c r="L194" s="94">
        <f t="shared" si="32"/>
        <v>317.92651208780092</v>
      </c>
      <c r="M194" s="151">
        <f t="shared" si="35"/>
        <v>256.87633435211103</v>
      </c>
    </row>
    <row r="195" spans="2:13" x14ac:dyDescent="0.2">
      <c r="B195" s="94">
        <f t="shared" si="33"/>
        <v>288</v>
      </c>
      <c r="C195" s="149">
        <f t="shared" si="27"/>
        <v>0.65948836760213458</v>
      </c>
      <c r="D195" s="150">
        <f t="shared" si="29"/>
        <v>1.1666478355803367</v>
      </c>
      <c r="E195" s="94">
        <f t="shared" si="36"/>
        <v>288</v>
      </c>
      <c r="F195" s="153">
        <f t="shared" si="26"/>
        <v>0.34051163239786542</v>
      </c>
      <c r="G195" s="151">
        <f t="shared" si="28"/>
        <v>170</v>
      </c>
      <c r="H195" s="151">
        <f t="shared" si="30"/>
        <v>330</v>
      </c>
      <c r="I195" s="152">
        <f t="shared" si="34"/>
        <v>1677.0562636467339</v>
      </c>
      <c r="J195" s="151">
        <f>SUM(I195:$I$314)</f>
        <v>54291.985225902754</v>
      </c>
      <c r="K195" s="151">
        <f t="shared" si="31"/>
        <v>288</v>
      </c>
      <c r="L195" s="94">
        <f t="shared" si="32"/>
        <v>318.88476081466814</v>
      </c>
      <c r="M195" s="151">
        <f t="shared" si="35"/>
        <v>257.41807299377274</v>
      </c>
    </row>
    <row r="196" spans="2:13" x14ac:dyDescent="0.2">
      <c r="B196" s="94">
        <f t="shared" si="33"/>
        <v>289</v>
      </c>
      <c r="C196" s="149">
        <f t="shared" si="27"/>
        <v>0.671004196819595</v>
      </c>
      <c r="D196" s="150">
        <f t="shared" si="29"/>
        <v>1.1515829217460416</v>
      </c>
      <c r="E196" s="94">
        <f t="shared" si="36"/>
        <v>289</v>
      </c>
      <c r="F196" s="153">
        <f t="shared" si="26"/>
        <v>0.328995803180405</v>
      </c>
      <c r="G196" s="151">
        <f t="shared" si="28"/>
        <v>164</v>
      </c>
      <c r="H196" s="151">
        <f t="shared" si="30"/>
        <v>336</v>
      </c>
      <c r="I196" s="152">
        <f t="shared" si="34"/>
        <v>1661.158364618665</v>
      </c>
      <c r="J196" s="151">
        <f>SUM(I196:$I$314)</f>
        <v>52614.928962256017</v>
      </c>
      <c r="K196" s="151">
        <f t="shared" si="31"/>
        <v>289</v>
      </c>
      <c r="L196" s="94">
        <f t="shared" si="32"/>
        <v>319.85167259659295</v>
      </c>
      <c r="M196" s="151">
        <f t="shared" si="35"/>
        <v>257.95150358161374</v>
      </c>
    </row>
    <row r="197" spans="2:13" x14ac:dyDescent="0.2">
      <c r="B197" s="94">
        <f t="shared" si="33"/>
        <v>290</v>
      </c>
      <c r="C197" s="149">
        <f t="shared" si="27"/>
        <v>0.6823599633287335</v>
      </c>
      <c r="D197" s="150">
        <f t="shared" si="29"/>
        <v>1.1355766509138498</v>
      </c>
      <c r="E197" s="94">
        <f t="shared" si="36"/>
        <v>290</v>
      </c>
      <c r="F197" s="153">
        <f t="shared" si="26"/>
        <v>0.3176400366712665</v>
      </c>
      <c r="G197" s="151">
        <f t="shared" si="28"/>
        <v>159</v>
      </c>
      <c r="H197" s="151">
        <f t="shared" si="30"/>
        <v>341</v>
      </c>
      <c r="I197" s="152">
        <f t="shared" si="34"/>
        <v>1643.7472021977976</v>
      </c>
      <c r="J197" s="151">
        <f>SUM(I197:$I$314)</f>
        <v>50953.770597637362</v>
      </c>
      <c r="K197" s="151">
        <f t="shared" si="31"/>
        <v>290</v>
      </c>
      <c r="L197" s="94">
        <f t="shared" si="32"/>
        <v>320.82712954960823</v>
      </c>
      <c r="M197" s="151">
        <f t="shared" si="35"/>
        <v>258.47653051504335</v>
      </c>
    </row>
    <row r="198" spans="2:13" x14ac:dyDescent="0.2">
      <c r="B198" s="94">
        <f t="shared" si="33"/>
        <v>291</v>
      </c>
      <c r="C198" s="149">
        <f t="shared" si="27"/>
        <v>0.69354670207284952</v>
      </c>
      <c r="D198" s="150">
        <f t="shared" si="29"/>
        <v>1.118673874411602</v>
      </c>
      <c r="E198" s="94">
        <f t="shared" si="36"/>
        <v>291</v>
      </c>
      <c r="F198" s="153">
        <f t="shared" si="26"/>
        <v>0.30645329792715048</v>
      </c>
      <c r="G198" s="151">
        <f t="shared" si="28"/>
        <v>153</v>
      </c>
      <c r="H198" s="151">
        <f t="shared" si="30"/>
        <v>347</v>
      </c>
      <c r="I198" s="152">
        <f t="shared" si="34"/>
        <v>1624.873802582852</v>
      </c>
      <c r="J198" s="151">
        <f>SUM(I198:$I$314)</f>
        <v>49310.023395439566</v>
      </c>
      <c r="K198" s="151">
        <f t="shared" si="31"/>
        <v>291</v>
      </c>
      <c r="L198" s="94">
        <f t="shared" si="32"/>
        <v>321.81101478739157</v>
      </c>
      <c r="M198" s="151">
        <f t="shared" si="35"/>
        <v>258.99306124864449</v>
      </c>
    </row>
    <row r="199" spans="2:13" x14ac:dyDescent="0.2">
      <c r="B199" s="94">
        <f t="shared" si="33"/>
        <v>292</v>
      </c>
      <c r="C199" s="149">
        <f t="shared" si="27"/>
        <v>0.70455591673470808</v>
      </c>
      <c r="D199" s="150">
        <f t="shared" si="29"/>
        <v>1.1009214661858557</v>
      </c>
      <c r="E199" s="94">
        <f t="shared" si="36"/>
        <v>292</v>
      </c>
      <c r="F199" s="153">
        <f t="shared" si="26"/>
        <v>0.29544408326529192</v>
      </c>
      <c r="G199" s="151">
        <f t="shared" si="28"/>
        <v>148</v>
      </c>
      <c r="H199" s="151">
        <f t="shared" si="30"/>
        <v>352</v>
      </c>
      <c r="I199" s="152">
        <f t="shared" si="34"/>
        <v>1604.5930369658847</v>
      </c>
      <c r="J199" s="151">
        <f>SUM(I199:$I$314)</f>
        <v>47685.149592856724</v>
      </c>
      <c r="K199" s="151">
        <f t="shared" si="31"/>
        <v>292</v>
      </c>
      <c r="L199" s="94">
        <f t="shared" si="32"/>
        <v>322.80321247820137</v>
      </c>
      <c r="M199" s="151">
        <f t="shared" si="35"/>
        <v>259.50100654895817</v>
      </c>
    </row>
    <row r="200" spans="2:13" x14ac:dyDescent="0.2">
      <c r="B200" s="94">
        <f t="shared" si="33"/>
        <v>293</v>
      </c>
      <c r="C200" s="149">
        <f t="shared" si="27"/>
        <v>0.71537959780260207</v>
      </c>
      <c r="D200" s="150">
        <f t="shared" si="29"/>
        <v>1.0823681067893998</v>
      </c>
      <c r="E200" s="94">
        <f t="shared" si="36"/>
        <v>293</v>
      </c>
      <c r="F200" s="153">
        <f t="shared" si="26"/>
        <v>0.28462040219739793</v>
      </c>
      <c r="G200" s="151">
        <f t="shared" si="28"/>
        <v>142</v>
      </c>
      <c r="H200" s="151">
        <f t="shared" si="30"/>
        <v>358</v>
      </c>
      <c r="I200" s="152">
        <f t="shared" si="34"/>
        <v>1582.9633561794969</v>
      </c>
      <c r="J200" s="151">
        <f>SUM(I200:$I$314)</f>
        <v>46080.556555890835</v>
      </c>
      <c r="K200" s="151">
        <f t="shared" si="31"/>
        <v>293</v>
      </c>
      <c r="L200" s="94">
        <f t="shared" si="32"/>
        <v>323.8036078940803</v>
      </c>
      <c r="M200" s="151">
        <f t="shared" si="35"/>
        <v>260.00028075494981</v>
      </c>
    </row>
    <row r="201" spans="2:13" x14ac:dyDescent="0.2">
      <c r="B201" s="94">
        <f t="shared" si="33"/>
        <v>294</v>
      </c>
      <c r="C201" s="149">
        <f t="shared" si="27"/>
        <v>0.72601023841996071</v>
      </c>
      <c r="D201" s="150">
        <f t="shared" si="29"/>
        <v>1.0630640617358633</v>
      </c>
      <c r="E201" s="94">
        <f t="shared" si="36"/>
        <v>294</v>
      </c>
      <c r="F201" s="153">
        <f t="shared" si="26"/>
        <v>0.27398976158003929</v>
      </c>
      <c r="G201" s="151">
        <f t="shared" si="28"/>
        <v>137</v>
      </c>
      <c r="H201" s="151">
        <f t="shared" si="30"/>
        <v>363</v>
      </c>
      <c r="I201" s="152">
        <f t="shared" si="34"/>
        <v>1560.0465105973794</v>
      </c>
      <c r="J201" s="151">
        <f>SUM(I201:$I$314)</f>
        <v>44497.593199711344</v>
      </c>
      <c r="K201" s="151">
        <f t="shared" si="31"/>
        <v>294</v>
      </c>
      <c r="L201" s="94">
        <f t="shared" si="32"/>
        <v>324.81208745249035</v>
      </c>
      <c r="M201" s="151">
        <f t="shared" si="35"/>
        <v>260.49080204133224</v>
      </c>
    </row>
    <row r="202" spans="2:13" x14ac:dyDescent="0.2">
      <c r="B202" s="94">
        <f t="shared" si="33"/>
        <v>295</v>
      </c>
      <c r="C202" s="149">
        <f t="shared" si="27"/>
        <v>0.73644084797624332</v>
      </c>
      <c r="D202" s="150">
        <f t="shared" si="29"/>
        <v>1.0430609556282611</v>
      </c>
      <c r="E202" s="94">
        <f t="shared" si="36"/>
        <v>295</v>
      </c>
      <c r="F202" s="153">
        <f t="shared" si="26"/>
        <v>0.26355915202375668</v>
      </c>
      <c r="G202" s="151">
        <f t="shared" si="28"/>
        <v>132</v>
      </c>
      <c r="H202" s="151">
        <f t="shared" si="30"/>
        <v>368</v>
      </c>
      <c r="I202" s="152">
        <f t="shared" si="34"/>
        <v>1535.9072571626145</v>
      </c>
      <c r="J202" s="151">
        <f>SUM(I202:$I$314)</f>
        <v>42937.546689113966</v>
      </c>
      <c r="K202" s="151">
        <f t="shared" si="31"/>
        <v>295</v>
      </c>
      <c r="L202" s="94">
        <f t="shared" si="32"/>
        <v>325.82853875052433</v>
      </c>
      <c r="M202" s="151">
        <f t="shared" si="35"/>
        <v>260.97249268383803</v>
      </c>
    </row>
    <row r="203" spans="2:13" x14ac:dyDescent="0.2">
      <c r="B203" s="94">
        <f t="shared" si="33"/>
        <v>296</v>
      </c>
      <c r="C203" s="149">
        <f t="shared" si="27"/>
        <v>0.74666496341099065</v>
      </c>
      <c r="D203" s="150">
        <f t="shared" si="29"/>
        <v>1.0224115434747327</v>
      </c>
      <c r="E203" s="94">
        <f t="shared" si="36"/>
        <v>296</v>
      </c>
      <c r="F203" s="153">
        <f t="shared" si="26"/>
        <v>0.25333503658900935</v>
      </c>
      <c r="G203" s="151">
        <f t="shared" si="28"/>
        <v>127</v>
      </c>
      <c r="H203" s="151">
        <f t="shared" si="30"/>
        <v>373</v>
      </c>
      <c r="I203" s="152">
        <f t="shared" si="34"/>
        <v>1510.6130554839176</v>
      </c>
      <c r="J203" s="151">
        <f>SUM(I203:$I$314)</f>
        <v>41401.639431951357</v>
      </c>
      <c r="K203" s="151">
        <f t="shared" si="31"/>
        <v>296</v>
      </c>
      <c r="L203" s="94">
        <f t="shared" si="32"/>
        <v>326.85285059182786</v>
      </c>
      <c r="M203" s="151">
        <f t="shared" si="35"/>
        <v>261.4452793254689</v>
      </c>
    </row>
    <row r="204" spans="2:13" x14ac:dyDescent="0.2">
      <c r="B204" s="94">
        <f t="shared" si="33"/>
        <v>297</v>
      </c>
      <c r="C204" s="149">
        <f t="shared" si="27"/>
        <v>0.75667665821698793</v>
      </c>
      <c r="D204" s="150">
        <f t="shared" si="29"/>
        <v>1.0011694805997284</v>
      </c>
      <c r="E204" s="94">
        <f t="shared" si="36"/>
        <v>297</v>
      </c>
      <c r="F204" s="153">
        <f t="shared" si="26"/>
        <v>0.24332334178301207</v>
      </c>
      <c r="G204" s="151">
        <f t="shared" si="28"/>
        <v>122</v>
      </c>
      <c r="H204" s="151">
        <f t="shared" si="30"/>
        <v>378</v>
      </c>
      <c r="I204" s="152">
        <f t="shared" si="34"/>
        <v>1484.2337549890974</v>
      </c>
      <c r="J204" s="151">
        <f>SUM(I204:$I$314)</f>
        <v>39891.026376467446</v>
      </c>
      <c r="K204" s="151">
        <f t="shared" si="31"/>
        <v>297</v>
      </c>
      <c r="L204" s="94">
        <f t="shared" si="32"/>
        <v>327.88491300634018</v>
      </c>
      <c r="M204" s="151">
        <f t="shared" si="35"/>
        <v>261.90909324267085</v>
      </c>
    </row>
    <row r="205" spans="2:13" x14ac:dyDescent="0.2">
      <c r="B205" s="94">
        <f t="shared" si="33"/>
        <v>298</v>
      </c>
      <c r="C205" s="149">
        <f t="shared" si="27"/>
        <v>0.76647054914241319</v>
      </c>
      <c r="D205" s="150">
        <f t="shared" si="29"/>
        <v>0.97938909254252637</v>
      </c>
      <c r="E205" s="94">
        <f t="shared" si="36"/>
        <v>298</v>
      </c>
      <c r="F205" s="153">
        <f t="shared" si="26"/>
        <v>0.23352945085758681</v>
      </c>
      <c r="G205" s="151">
        <f t="shared" si="28"/>
        <v>117</v>
      </c>
      <c r="H205" s="151">
        <f t="shared" si="30"/>
        <v>383</v>
      </c>
      <c r="I205" s="152">
        <f t="shared" si="34"/>
        <v>1456.8412751570079</v>
      </c>
      <c r="J205" s="151">
        <f>SUM(I205:$I$314)</f>
        <v>38406.792621478351</v>
      </c>
      <c r="K205" s="151">
        <f t="shared" si="31"/>
        <v>298</v>
      </c>
      <c r="L205" s="94">
        <f t="shared" si="32"/>
        <v>328.92461726294175</v>
      </c>
      <c r="M205" s="151">
        <f t="shared" si="35"/>
        <v>262.36387061031826</v>
      </c>
    </row>
    <row r="206" spans="2:13" x14ac:dyDescent="0.2">
      <c r="B206" s="94">
        <f t="shared" si="33"/>
        <v>299</v>
      </c>
      <c r="C206" s="149">
        <f t="shared" si="27"/>
        <v>0.7760418006055031</v>
      </c>
      <c r="D206" s="150">
        <f t="shared" si="29"/>
        <v>0.95712514630899026</v>
      </c>
      <c r="E206" s="94">
        <f t="shared" si="36"/>
        <v>299</v>
      </c>
      <c r="F206" s="153">
        <f t="shared" si="26"/>
        <v>0.2239581993944969</v>
      </c>
      <c r="G206" s="151">
        <f t="shared" si="28"/>
        <v>112</v>
      </c>
      <c r="H206" s="151">
        <f t="shared" si="30"/>
        <v>388</v>
      </c>
      <c r="I206" s="152">
        <f t="shared" si="34"/>
        <v>1428.509280866168</v>
      </c>
      <c r="J206" s="151">
        <f>SUM(I206:$I$314)</f>
        <v>36949.951346321337</v>
      </c>
      <c r="K206" s="151">
        <f t="shared" si="31"/>
        <v>299</v>
      </c>
      <c r="L206" s="94">
        <f t="shared" si="32"/>
        <v>329.97185587507693</v>
      </c>
      <c r="M206" s="151">
        <f t="shared" si="35"/>
        <v>262.80955276432275</v>
      </c>
    </row>
    <row r="207" spans="2:13" x14ac:dyDescent="0.2">
      <c r="B207" s="94">
        <f t="shared" si="33"/>
        <v>300</v>
      </c>
      <c r="C207" s="149">
        <f t="shared" si="27"/>
        <v>0.78538612684854425</v>
      </c>
      <c r="D207" s="150">
        <f t="shared" si="29"/>
        <v>0.93443262430411567</v>
      </c>
      <c r="E207" s="94">
        <f t="shared" si="36"/>
        <v>300</v>
      </c>
      <c r="F207" s="153">
        <f t="shared" si="26"/>
        <v>0.21461387315145575</v>
      </c>
      <c r="G207" s="151">
        <f t="shared" si="28"/>
        <v>107</v>
      </c>
      <c r="H207" s="151">
        <f t="shared" si="30"/>
        <v>393</v>
      </c>
      <c r="I207" s="152">
        <f t="shared" si="34"/>
        <v>1399.312854895413</v>
      </c>
      <c r="J207" s="151">
        <f>SUM(I207:$I$314)</f>
        <v>35521.442065455172</v>
      </c>
      <c r="K207" s="151">
        <f t="shared" si="31"/>
        <v>300</v>
      </c>
      <c r="L207" s="94">
        <f t="shared" si="32"/>
        <v>331.0265225993777</v>
      </c>
      <c r="M207" s="151">
        <f t="shared" si="35"/>
        <v>263.24608646061932</v>
      </c>
    </row>
    <row r="208" spans="2:13" x14ac:dyDescent="0.2">
      <c r="B208" s="94">
        <f t="shared" si="33"/>
        <v>301</v>
      </c>
      <c r="C208" s="149">
        <f t="shared" si="27"/>
        <v>0.79449979187082265</v>
      </c>
      <c r="D208" s="150">
        <f t="shared" si="29"/>
        <v>0.91136650222783944</v>
      </c>
      <c r="E208" s="94">
        <f t="shared" si="36"/>
        <v>301</v>
      </c>
      <c r="F208" s="153">
        <f t="shared" si="26"/>
        <v>0.20550020812917735</v>
      </c>
      <c r="G208" s="151">
        <f t="shared" si="28"/>
        <v>103</v>
      </c>
      <c r="H208" s="151">
        <f t="shared" si="30"/>
        <v>397</v>
      </c>
      <c r="I208" s="152">
        <f t="shared" si="34"/>
        <v>1369.3281695973287</v>
      </c>
      <c r="J208" s="151">
        <f>SUM(I208:$I$314)</f>
        <v>34122.12921055976</v>
      </c>
      <c r="K208" s="151">
        <f t="shared" si="31"/>
        <v>301</v>
      </c>
      <c r="L208" s="94">
        <f t="shared" si="32"/>
        <v>332.08851242730225</v>
      </c>
      <c r="M208" s="151">
        <f t="shared" si="35"/>
        <v>263.67342412922636</v>
      </c>
    </row>
    <row r="209" spans="2:13" x14ac:dyDescent="0.2">
      <c r="B209" s="94">
        <f t="shared" si="33"/>
        <v>302</v>
      </c>
      <c r="C209" s="149">
        <f t="shared" si="27"/>
        <v>0.80337960719240964</v>
      </c>
      <c r="D209" s="150">
        <f t="shared" si="29"/>
        <v>0.88798153215869924</v>
      </c>
      <c r="E209" s="94">
        <f t="shared" si="36"/>
        <v>302</v>
      </c>
      <c r="F209" s="153">
        <f t="shared" si="26"/>
        <v>0.19662039280759036</v>
      </c>
      <c r="G209" s="151">
        <f t="shared" si="28"/>
        <v>98</v>
      </c>
      <c r="H209" s="151">
        <f t="shared" si="30"/>
        <v>402</v>
      </c>
      <c r="I209" s="152">
        <f t="shared" si="34"/>
        <v>1338.632159729239</v>
      </c>
      <c r="J209" s="151">
        <f>SUM(I209:$I$314)</f>
        <v>32752.801040962437</v>
      </c>
      <c r="K209" s="151">
        <f t="shared" si="31"/>
        <v>302</v>
      </c>
      <c r="L209" s="94">
        <f t="shared" si="32"/>
        <v>333.15772156974396</v>
      </c>
      <c r="M209" s="151">
        <f t="shared" si="35"/>
        <v>264.09152412202349</v>
      </c>
    </row>
    <row r="210" spans="2:13" x14ac:dyDescent="0.2">
      <c r="B210" s="94">
        <f t="shared" si="33"/>
        <v>303</v>
      </c>
      <c r="C210" s="149">
        <f t="shared" si="27"/>
        <v>0.81202292751228922</v>
      </c>
      <c r="D210" s="150">
        <f t="shared" si="29"/>
        <v>0.86433203198795772</v>
      </c>
      <c r="E210" s="94">
        <f t="shared" si="36"/>
        <v>303</v>
      </c>
      <c r="F210" s="153">
        <f t="shared" si="26"/>
        <v>0.18797707248771078</v>
      </c>
      <c r="G210" s="151">
        <f t="shared" si="28"/>
        <v>94</v>
      </c>
      <c r="H210" s="151">
        <f t="shared" si="30"/>
        <v>406</v>
      </c>
      <c r="I210" s="152">
        <f t="shared" si="34"/>
        <v>1307.3021983817862</v>
      </c>
      <c r="J210" s="151">
        <f>SUM(I210:$I$314)</f>
        <v>31414.168881233189</v>
      </c>
      <c r="K210" s="151">
        <f t="shared" si="31"/>
        <v>303</v>
      </c>
      <c r="L210" s="94">
        <f t="shared" si="32"/>
        <v>334.23404743455535</v>
      </c>
      <c r="M210" s="151">
        <f t="shared" si="35"/>
        <v>264.50035095284795</v>
      </c>
    </row>
    <row r="211" spans="2:13" x14ac:dyDescent="0.2">
      <c r="B211" s="94">
        <f t="shared" si="33"/>
        <v>304</v>
      </c>
      <c r="C211" s="149">
        <f t="shared" si="27"/>
        <v>0.82042764433521298</v>
      </c>
      <c r="D211" s="150">
        <f t="shared" si="29"/>
        <v>0.84047168229237634</v>
      </c>
      <c r="E211" s="94">
        <f t="shared" si="36"/>
        <v>304</v>
      </c>
      <c r="F211" s="153">
        <f t="shared" si="26"/>
        <v>0.17957235566478702</v>
      </c>
      <c r="G211" s="151">
        <f t="shared" si="28"/>
        <v>90</v>
      </c>
      <c r="H211" s="151">
        <f t="shared" si="30"/>
        <v>410</v>
      </c>
      <c r="I211" s="152">
        <f t="shared" si="34"/>
        <v>1275.4157778786812</v>
      </c>
      <c r="J211" s="151">
        <f>SUM(I211:$I$314)</f>
        <v>30106.866682851407</v>
      </c>
      <c r="K211" s="151">
        <f t="shared" si="31"/>
        <v>304</v>
      </c>
      <c r="L211" s="94">
        <f t="shared" si="32"/>
        <v>335.3173885968593</v>
      </c>
      <c r="M211" s="151">
        <f t="shared" si="35"/>
        <v>264.89987552847379</v>
      </c>
    </row>
    <row r="212" spans="2:13" x14ac:dyDescent="0.2">
      <c r="B212" s="94">
        <f t="shared" si="33"/>
        <v>305</v>
      </c>
      <c r="C212" s="149">
        <f t="shared" si="27"/>
        <v>0.82859217765178761</v>
      </c>
      <c r="D212" s="150">
        <f t="shared" si="29"/>
        <v>0.81645333165746292</v>
      </c>
      <c r="E212" s="94">
        <f t="shared" si="36"/>
        <v>305</v>
      </c>
      <c r="F212" s="153">
        <f t="shared" si="26"/>
        <v>0.17140782234821239</v>
      </c>
      <c r="G212" s="151">
        <f t="shared" si="28"/>
        <v>86</v>
      </c>
      <c r="H212" s="151">
        <f t="shared" si="30"/>
        <v>414</v>
      </c>
      <c r="I212" s="152">
        <f t="shared" si="34"/>
        <v>1243.0501974484873</v>
      </c>
      <c r="J212" s="151">
        <f>SUM(I212:$I$314)</f>
        <v>28831.450904972724</v>
      </c>
      <c r="K212" s="151">
        <f t="shared" si="31"/>
        <v>305</v>
      </c>
      <c r="L212" s="94">
        <f t="shared" si="32"/>
        <v>336.40764476200007</v>
      </c>
      <c r="M212" s="151">
        <f t="shared" si="35"/>
        <v>265.29007536900878</v>
      </c>
    </row>
    <row r="213" spans="2:13" x14ac:dyDescent="0.2">
      <c r="B213" s="94">
        <f t="shared" si="33"/>
        <v>306</v>
      </c>
      <c r="C213" s="149">
        <f t="shared" si="27"/>
        <v>0.83651546576555202</v>
      </c>
      <c r="D213" s="150">
        <f t="shared" si="29"/>
        <v>0.79232881137644151</v>
      </c>
      <c r="E213" s="94">
        <f t="shared" si="36"/>
        <v>306</v>
      </c>
      <c r="F213" s="153">
        <f t="shared" si="26"/>
        <v>0.16348453423444798</v>
      </c>
      <c r="G213" s="151">
        <f t="shared" si="28"/>
        <v>82</v>
      </c>
      <c r="H213" s="151">
        <f t="shared" si="30"/>
        <v>418</v>
      </c>
      <c r="I213" s="152">
        <f t="shared" si="34"/>
        <v>1210.2822593775145</v>
      </c>
      <c r="J213" s="151">
        <f>SUM(I213:$I$314)</f>
        <v>27588.400707524237</v>
      </c>
      <c r="K213" s="151">
        <f t="shared" si="31"/>
        <v>306</v>
      </c>
      <c r="L213" s="94">
        <f t="shared" si="32"/>
        <v>337.50471672091732</v>
      </c>
      <c r="M213" s="151">
        <f t="shared" si="35"/>
        <v>265.67093481623078</v>
      </c>
    </row>
    <row r="214" spans="2:13" x14ac:dyDescent="0.2">
      <c r="B214" s="94">
        <f t="shared" si="33"/>
        <v>307</v>
      </c>
      <c r="C214" s="149">
        <f t="shared" si="27"/>
        <v>0.844196953369166</v>
      </c>
      <c r="D214" s="150">
        <f t="shared" si="29"/>
        <v>0.7681487603613979</v>
      </c>
      <c r="E214" s="94">
        <f t="shared" si="36"/>
        <v>307</v>
      </c>
      <c r="F214" s="153">
        <f t="shared" si="26"/>
        <v>0.155803046630834</v>
      </c>
      <c r="G214" s="151">
        <f t="shared" si="28"/>
        <v>78</v>
      </c>
      <c r="H214" s="151">
        <f t="shared" si="30"/>
        <v>422</v>
      </c>
      <c r="I214" s="152">
        <f t="shared" si="34"/>
        <v>1177.1879752538423</v>
      </c>
      <c r="J214" s="151">
        <f>SUM(I214:$I$314)</f>
        <v>26378.118448146724</v>
      </c>
      <c r="K214" s="151">
        <f t="shared" si="31"/>
        <v>307</v>
      </c>
      <c r="L214" s="94">
        <f t="shared" si="32"/>
        <v>338.60850629767339</v>
      </c>
      <c r="M214" s="151">
        <f t="shared" si="35"/>
        <v>266.04244522837405</v>
      </c>
    </row>
    <row r="215" spans="2:13" x14ac:dyDescent="0.2">
      <c r="B215" s="94">
        <f t="shared" si="33"/>
        <v>308</v>
      </c>
      <c r="C215" s="149">
        <f t="shared" si="27"/>
        <v>0.85163657797925951</v>
      </c>
      <c r="D215" s="150">
        <f t="shared" si="29"/>
        <v>0.74396246100935093</v>
      </c>
      <c r="E215" s="94">
        <f t="shared" si="36"/>
        <v>308</v>
      </c>
      <c r="F215" s="153">
        <f t="shared" si="26"/>
        <v>0.14836342202074049</v>
      </c>
      <c r="G215" s="151">
        <f t="shared" si="28"/>
        <v>74</v>
      </c>
      <c r="H215" s="151">
        <f t="shared" si="30"/>
        <v>426</v>
      </c>
      <c r="I215" s="152">
        <f t="shared" si="34"/>
        <v>1143.8422838018771</v>
      </c>
      <c r="J215" s="151">
        <f>SUM(I215:$I$314)</f>
        <v>25200.93047289288</v>
      </c>
      <c r="K215" s="151">
        <f t="shared" si="31"/>
        <v>308</v>
      </c>
      <c r="L215" s="94">
        <f t="shared" si="32"/>
        <v>339.71891628881286</v>
      </c>
      <c r="M215" s="151">
        <f t="shared" si="35"/>
        <v>266.40460515988514</v>
      </c>
    </row>
    <row r="216" spans="2:13" x14ac:dyDescent="0.2">
      <c r="B216" s="94">
        <f t="shared" si="33"/>
        <v>309</v>
      </c>
      <c r="C216" s="149">
        <f t="shared" si="27"/>
        <v>0.8588347548459403</v>
      </c>
      <c r="D216" s="150">
        <f t="shared" si="29"/>
        <v>0.71981768666807833</v>
      </c>
      <c r="E216" s="94">
        <f t="shared" si="36"/>
        <v>309</v>
      </c>
      <c r="F216" s="153">
        <f t="shared" si="26"/>
        <v>0.1411652451540597</v>
      </c>
      <c r="G216" s="151">
        <f t="shared" si="28"/>
        <v>71</v>
      </c>
      <c r="H216" s="151">
        <f t="shared" si="30"/>
        <v>429</v>
      </c>
      <c r="I216" s="152">
        <f t="shared" si="34"/>
        <v>1110.3187816855107</v>
      </c>
      <c r="J216" s="151">
        <f>SUM(I216:$I$314)</f>
        <v>24057.088189090999</v>
      </c>
      <c r="K216" s="151">
        <f t="shared" si="31"/>
        <v>309</v>
      </c>
      <c r="L216" s="94">
        <f t="shared" si="32"/>
        <v>340.83585039414572</v>
      </c>
      <c r="M216" s="151">
        <f t="shared" si="35"/>
        <v>266.7574205246828</v>
      </c>
    </row>
    <row r="217" spans="2:13" x14ac:dyDescent="0.2">
      <c r="B217" s="94">
        <f t="shared" si="33"/>
        <v>310</v>
      </c>
      <c r="C217" s="149">
        <f t="shared" si="27"/>
        <v>0.86579236045842389</v>
      </c>
      <c r="D217" s="150">
        <f t="shared" si="29"/>
        <v>0.69576056124835972</v>
      </c>
      <c r="E217" s="94">
        <f t="shared" si="36"/>
        <v>310</v>
      </c>
      <c r="F217" s="153">
        <f t="shared" si="26"/>
        <v>0.13420763954157611</v>
      </c>
      <c r="G217" s="151">
        <f t="shared" si="28"/>
        <v>67</v>
      </c>
      <c r="H217" s="151">
        <f t="shared" si="30"/>
        <v>433</v>
      </c>
      <c r="I217" s="152">
        <f t="shared" si="34"/>
        <v>1076.6894685318368</v>
      </c>
      <c r="J217" s="151">
        <f>SUM(I217:$I$314)</f>
        <v>22946.769407405489</v>
      </c>
      <c r="K217" s="151">
        <f t="shared" si="31"/>
        <v>310</v>
      </c>
      <c r="L217" s="94">
        <f t="shared" si="32"/>
        <v>341.9592131384864</v>
      </c>
      <c r="M217" s="151">
        <f t="shared" si="35"/>
        <v>267.10090474148979</v>
      </c>
    </row>
    <row r="218" spans="2:13" x14ac:dyDescent="0.2">
      <c r="B218" s="94">
        <f t="shared" si="33"/>
        <v>311</v>
      </c>
      <c r="C218" s="149">
        <f t="shared" si="27"/>
        <v>0.87251071477270381</v>
      </c>
      <c r="D218" s="150">
        <f t="shared" si="29"/>
        <v>0.67183543142799174</v>
      </c>
      <c r="E218" s="94">
        <f t="shared" si="36"/>
        <v>311</v>
      </c>
      <c r="F218" s="153">
        <f t="shared" si="26"/>
        <v>0.12748928522729619</v>
      </c>
      <c r="G218" s="151">
        <f t="shared" si="28"/>
        <v>64</v>
      </c>
      <c r="H218" s="151">
        <f t="shared" si="30"/>
        <v>436</v>
      </c>
      <c r="I218" s="152">
        <f t="shared" si="34"/>
        <v>1043.0245072919572</v>
      </c>
      <c r="J218" s="151">
        <f>SUM(I218:$I$314)</f>
        <v>21870.079938873649</v>
      </c>
      <c r="K218" s="151">
        <f t="shared" si="31"/>
        <v>311</v>
      </c>
      <c r="L218" s="94">
        <f t="shared" si="32"/>
        <v>343.0889097837869</v>
      </c>
      <c r="M218" s="151">
        <f t="shared" si="35"/>
        <v>267.43507885984639</v>
      </c>
    </row>
    <row r="219" spans="2:13" x14ac:dyDescent="0.2">
      <c r="B219" s="94">
        <f t="shared" si="33"/>
        <v>312</v>
      </c>
      <c r="C219" s="149">
        <f t="shared" si="27"/>
        <v>0.87899156229062925</v>
      </c>
      <c r="D219" s="150">
        <f t="shared" si="29"/>
        <v>0.64808475179254366</v>
      </c>
      <c r="E219" s="94">
        <f t="shared" si="36"/>
        <v>312</v>
      </c>
      <c r="F219" s="153">
        <f t="shared" si="26"/>
        <v>0.12100843770937075</v>
      </c>
      <c r="G219" s="151">
        <f t="shared" si="28"/>
        <v>61</v>
      </c>
      <c r="H219" s="151">
        <f t="shared" si="30"/>
        <v>439</v>
      </c>
      <c r="I219" s="152">
        <f t="shared" si="34"/>
        <v>1009.3920009168868</v>
      </c>
      <c r="J219" s="151">
        <f>SUM(I219:$I$314)</f>
        <v>20827.055431581692</v>
      </c>
      <c r="K219" s="151">
        <f t="shared" si="31"/>
        <v>312</v>
      </c>
      <c r="L219" s="94">
        <f t="shared" si="32"/>
        <v>344.224846231014</v>
      </c>
      <c r="M219" s="151">
        <f t="shared" si="35"/>
        <v>267.75997166547756</v>
      </c>
    </row>
    <row r="220" spans="2:13" x14ac:dyDescent="0.2">
      <c r="B220" s="94">
        <f t="shared" si="33"/>
        <v>313</v>
      </c>
      <c r="C220" s="149">
        <f t="shared" si="27"/>
        <v>0.88523705212220227</v>
      </c>
      <c r="D220" s="150">
        <f t="shared" si="29"/>
        <v>0.62454898315730256</v>
      </c>
      <c r="E220" s="94">
        <f t="shared" si="36"/>
        <v>313</v>
      </c>
      <c r="F220" s="153">
        <f t="shared" si="26"/>
        <v>0.11476294787779773</v>
      </c>
      <c r="G220" s="151">
        <f t="shared" si="28"/>
        <v>57</v>
      </c>
      <c r="H220" s="151">
        <f t="shared" si="30"/>
        <v>443</v>
      </c>
      <c r="I220" s="152">
        <f t="shared" si="34"/>
        <v>975.85778618328538</v>
      </c>
      <c r="J220" s="151">
        <f>SUM(I220:$I$314)</f>
        <v>19817.663430664801</v>
      </c>
      <c r="K220" s="151">
        <f t="shared" si="31"/>
        <v>313</v>
      </c>
      <c r="L220" s="94">
        <f t="shared" si="32"/>
        <v>345.36692891101251</v>
      </c>
      <c r="M220" s="151">
        <f t="shared" si="35"/>
        <v>268.07561976375553</v>
      </c>
    </row>
    <row r="221" spans="2:13" x14ac:dyDescent="0.2">
      <c r="B221" s="94">
        <f t="shared" si="33"/>
        <v>314</v>
      </c>
      <c r="C221" s="149">
        <f t="shared" si="27"/>
        <v>0.89124971716436518</v>
      </c>
      <c r="D221" s="150">
        <f t="shared" si="29"/>
        <v>0.60126650421629124</v>
      </c>
      <c r="E221" s="94">
        <f t="shared" si="36"/>
        <v>314</v>
      </c>
      <c r="F221" s="153">
        <f t="shared" si="26"/>
        <v>0.10875028283563482</v>
      </c>
      <c r="G221" s="151">
        <f t="shared" si="28"/>
        <v>54</v>
      </c>
      <c r="H221" s="151">
        <f t="shared" si="30"/>
        <v>446</v>
      </c>
      <c r="I221" s="152">
        <f t="shared" si="34"/>
        <v>942.48524535903653</v>
      </c>
      <c r="J221" s="151">
        <f>SUM(I221:$I$314)</f>
        <v>18841.805644481516</v>
      </c>
      <c r="K221" s="151">
        <f t="shared" si="31"/>
        <v>314</v>
      </c>
      <c r="L221" s="94">
        <f t="shared" si="32"/>
        <v>346.5150646634919</v>
      </c>
      <c r="M221" s="151">
        <f t="shared" si="35"/>
        <v>268.38206764008964</v>
      </c>
    </row>
    <row r="222" spans="2:13" x14ac:dyDescent="0.2">
      <c r="B222" s="94">
        <f t="shared" si="33"/>
        <v>315</v>
      </c>
      <c r="C222" s="149">
        <f t="shared" si="27"/>
        <v>0.89703245253003749</v>
      </c>
      <c r="D222" s="150">
        <f t="shared" si="29"/>
        <v>0.57827353656723091</v>
      </c>
      <c r="E222" s="94">
        <f t="shared" si="36"/>
        <v>315</v>
      </c>
      <c r="F222" s="153">
        <f t="shared" si="26"/>
        <v>0.10296754746996251</v>
      </c>
      <c r="G222" s="151">
        <f t="shared" si="28"/>
        <v>51</v>
      </c>
      <c r="H222" s="151">
        <f t="shared" si="30"/>
        <v>449</v>
      </c>
      <c r="I222" s="152">
        <f t="shared" si="34"/>
        <v>909.33513625197054</v>
      </c>
      <c r="J222" s="151">
        <f>SUM(I222:$I$314)</f>
        <v>17899.320399122473</v>
      </c>
      <c r="K222" s="151">
        <f t="shared" si="31"/>
        <v>315</v>
      </c>
      <c r="L222" s="94">
        <f t="shared" si="32"/>
        <v>347.66916060313133</v>
      </c>
      <c r="M222" s="151">
        <f t="shared" si="35"/>
        <v>268.67936769617694</v>
      </c>
    </row>
    <row r="223" spans="2:13" x14ac:dyDescent="0.2">
      <c r="B223" s="94">
        <f t="shared" si="33"/>
        <v>316</v>
      </c>
      <c r="C223" s="149">
        <f t="shared" si="27"/>
        <v>0.90258849336071834</v>
      </c>
      <c r="D223" s="150">
        <f t="shared" si="29"/>
        <v>0.55560408306808418</v>
      </c>
      <c r="E223" s="94">
        <f t="shared" si="36"/>
        <v>316</v>
      </c>
      <c r="F223" s="153">
        <f t="shared" si="26"/>
        <v>9.7411506639281664E-2</v>
      </c>
      <c r="G223" s="151">
        <f t="shared" si="28"/>
        <v>49</v>
      </c>
      <c r="H223" s="151">
        <f t="shared" si="30"/>
        <v>451</v>
      </c>
      <c r="I223" s="152">
        <f t="shared" si="34"/>
        <v>876.46544103990277</v>
      </c>
      <c r="J223" s="151">
        <f>SUM(I223:$I$314)</f>
        <v>16989.985262870505</v>
      </c>
      <c r="K223" s="151">
        <f t="shared" si="31"/>
        <v>316</v>
      </c>
      <c r="L223" s="94">
        <f t="shared" si="32"/>
        <v>348.82912397166865</v>
      </c>
      <c r="M223" s="151">
        <f t="shared" si="35"/>
        <v>268.96758026116299</v>
      </c>
    </row>
    <row r="224" spans="2:13" x14ac:dyDescent="0.2">
      <c r="B224" s="94">
        <f t="shared" si="33"/>
        <v>317</v>
      </c>
      <c r="C224" s="149">
        <f t="shared" si="27"/>
        <v>0.90792139215462841</v>
      </c>
      <c r="D224" s="150">
        <f t="shared" si="29"/>
        <v>0.53328987939100791</v>
      </c>
      <c r="E224" s="94">
        <f t="shared" si="36"/>
        <v>317</v>
      </c>
      <c r="F224" s="153">
        <f t="shared" si="26"/>
        <v>9.2078607845371585E-2</v>
      </c>
      <c r="G224" s="151">
        <f t="shared" si="28"/>
        <v>46</v>
      </c>
      <c r="H224" s="151">
        <f t="shared" si="30"/>
        <v>454</v>
      </c>
      <c r="I224" s="152">
        <f t="shared" si="34"/>
        <v>843.93123413627006</v>
      </c>
      <c r="J224" s="151">
        <f>SUM(I224:$I$314)</f>
        <v>16113.519821830596</v>
      </c>
      <c r="K224" s="151">
        <f t="shared" si="31"/>
        <v>317</v>
      </c>
      <c r="L224" s="94">
        <f t="shared" si="32"/>
        <v>349.9948619746765</v>
      </c>
      <c r="M224" s="151">
        <f t="shared" si="35"/>
        <v>269.24677357689188</v>
      </c>
    </row>
    <row r="225" spans="2:13" x14ac:dyDescent="0.2">
      <c r="B225" s="94">
        <f t="shared" si="33"/>
        <v>318</v>
      </c>
      <c r="C225" s="149">
        <f t="shared" si="27"/>
        <v>0.91303499574016644</v>
      </c>
      <c r="D225" s="150">
        <f t="shared" si="29"/>
        <v>0.51136035855380291</v>
      </c>
      <c r="E225" s="94">
        <f t="shared" si="36"/>
        <v>318</v>
      </c>
      <c r="F225" s="153">
        <f t="shared" si="26"/>
        <v>8.6965004259833556E-2</v>
      </c>
      <c r="G225" s="151">
        <f t="shared" si="28"/>
        <v>43</v>
      </c>
      <c r="H225" s="151">
        <f t="shared" si="30"/>
        <v>457</v>
      </c>
      <c r="I225" s="152">
        <f t="shared" si="34"/>
        <v>811.78456920416215</v>
      </c>
      <c r="J225" s="151">
        <f>SUM(I225:$I$314)</f>
        <v>15269.588587694327</v>
      </c>
      <c r="K225" s="151">
        <f t="shared" si="31"/>
        <v>318</v>
      </c>
      <c r="L225" s="94">
        <f t="shared" si="32"/>
        <v>351.16628160154937</v>
      </c>
      <c r="M225" s="151">
        <f t="shared" si="35"/>
        <v>269.51702375656976</v>
      </c>
    </row>
    <row r="226" spans="2:13" x14ac:dyDescent="0.2">
      <c r="B226" s="94">
        <f t="shared" si="33"/>
        <v>319</v>
      </c>
      <c r="C226" s="149">
        <f t="shared" si="27"/>
        <v>0.91793342202145367</v>
      </c>
      <c r="D226" s="150">
        <f t="shared" si="29"/>
        <v>0.4898426281287227</v>
      </c>
      <c r="E226" s="94">
        <f t="shared" si="36"/>
        <v>319</v>
      </c>
      <c r="F226" s="153">
        <f t="shared" ref="F226:F289" si="37">1-C226</f>
        <v>8.2066577978546329E-2</v>
      </c>
      <c r="G226" s="151">
        <f t="shared" si="28"/>
        <v>41</v>
      </c>
      <c r="H226" s="151">
        <f t="shared" si="30"/>
        <v>459</v>
      </c>
      <c r="I226" s="152">
        <f t="shared" si="34"/>
        <v>780.07438529499098</v>
      </c>
      <c r="J226" s="151">
        <f>SUM(I226:$I$314)</f>
        <v>14457.804018490164</v>
      </c>
      <c r="K226" s="151">
        <f t="shared" si="31"/>
        <v>319</v>
      </c>
      <c r="L226" s="94">
        <f t="shared" si="32"/>
        <v>352.34328942702331</v>
      </c>
      <c r="M226" s="151">
        <f t="shared" si="35"/>
        <v>269.77841471631723</v>
      </c>
    </row>
    <row r="227" spans="2:13" x14ac:dyDescent="0.2">
      <c r="B227" s="94">
        <f t="shared" si="33"/>
        <v>320</v>
      </c>
      <c r="C227" s="149">
        <f t="shared" si="27"/>
        <v>0.92262103661899131</v>
      </c>
      <c r="D227" s="150">
        <f t="shared" si="29"/>
        <v>0.46876145975376371</v>
      </c>
      <c r="E227" s="94">
        <f t="shared" si="36"/>
        <v>320</v>
      </c>
      <c r="F227" s="153">
        <f t="shared" si="37"/>
        <v>7.7378963381008692E-2</v>
      </c>
      <c r="G227" s="151">
        <f t="shared" si="28"/>
        <v>39</v>
      </c>
      <c r="H227" s="151">
        <f t="shared" si="30"/>
        <v>461</v>
      </c>
      <c r="I227" s="152">
        <f t="shared" si="34"/>
        <v>748.8464319566375</v>
      </c>
      <c r="J227" s="151">
        <f>SUM(I227:$I$314)</f>
        <v>13677.729633195173</v>
      </c>
      <c r="K227" s="151">
        <f t="shared" si="31"/>
        <v>320</v>
      </c>
      <c r="L227" s="94">
        <f t="shared" si="32"/>
        <v>353.52579139234456</v>
      </c>
      <c r="M227" s="151">
        <f t="shared" si="35"/>
        <v>270.03103807925578</v>
      </c>
    </row>
    <row r="228" spans="2:13" x14ac:dyDescent="0.2">
      <c r="B228" s="94">
        <f t="shared" si="33"/>
        <v>321</v>
      </c>
      <c r="C228" s="149">
        <f t="shared" si="27"/>
        <v>0.92710242952401201</v>
      </c>
      <c r="D228" s="150">
        <f t="shared" si="29"/>
        <v>0.4481392905020698</v>
      </c>
      <c r="E228" s="94">
        <f t="shared" si="36"/>
        <v>321</v>
      </c>
      <c r="F228" s="153">
        <f t="shared" si="37"/>
        <v>7.2897570475987994E-2</v>
      </c>
      <c r="G228" s="151">
        <f t="shared" si="28"/>
        <v>36</v>
      </c>
      <c r="H228" s="151">
        <f t="shared" si="30"/>
        <v>464</v>
      </c>
      <c r="I228" s="152">
        <f t="shared" si="34"/>
        <v>718.14321302956682</v>
      </c>
      <c r="J228" s="151">
        <f>SUM(I228:$I$314)</f>
        <v>12928.883201238536</v>
      </c>
      <c r="K228" s="151">
        <f t="shared" si="31"/>
        <v>321</v>
      </c>
      <c r="L228" s="94">
        <f t="shared" si="32"/>
        <v>354.71369256393064</v>
      </c>
      <c r="M228" s="151">
        <f t="shared" si="35"/>
        <v>270.27499305194578</v>
      </c>
    </row>
    <row r="229" spans="2:13" x14ac:dyDescent="0.2">
      <c r="B229" s="94">
        <f t="shared" si="33"/>
        <v>322</v>
      </c>
      <c r="C229" s="149">
        <f t="shared" si="27"/>
        <v>0.93138239188004135</v>
      </c>
      <c r="D229" s="150">
        <f t="shared" si="29"/>
        <v>0.42799623560293432</v>
      </c>
      <c r="E229" s="94">
        <f t="shared" si="36"/>
        <v>322</v>
      </c>
      <c r="F229" s="153">
        <f t="shared" si="37"/>
        <v>6.8617608119958651E-2</v>
      </c>
      <c r="G229" s="151">
        <f t="shared" si="28"/>
        <v>34</v>
      </c>
      <c r="H229" s="151">
        <f t="shared" si="30"/>
        <v>466</v>
      </c>
      <c r="I229" s="152">
        <f t="shared" si="34"/>
        <v>688.00394873171683</v>
      </c>
      <c r="J229" s="151">
        <f>SUM(I229:$I$314)</f>
        <v>12210.739988208967</v>
      </c>
      <c r="K229" s="151">
        <f t="shared" si="31"/>
        <v>322</v>
      </c>
      <c r="L229" s="94">
        <f t="shared" si="32"/>
        <v>355.90689686711062</v>
      </c>
      <c r="M229" s="151">
        <f t="shared" si="35"/>
        <v>270.51038627317951</v>
      </c>
    </row>
    <row r="230" spans="2:13" x14ac:dyDescent="0.2">
      <c r="B230" s="94">
        <f t="shared" si="33"/>
        <v>323</v>
      </c>
      <c r="C230" s="149">
        <f t="shared" si="27"/>
        <v>0.93546589299955329</v>
      </c>
      <c r="D230" s="150">
        <f t="shared" si="29"/>
        <v>0.40835011195119453</v>
      </c>
      <c r="E230" s="94">
        <f t="shared" si="36"/>
        <v>323</v>
      </c>
      <c r="F230" s="153">
        <f t="shared" si="37"/>
        <v>6.4534107000446705E-2</v>
      </c>
      <c r="G230" s="151">
        <f t="shared" si="28"/>
        <v>32</v>
      </c>
      <c r="H230" s="151">
        <f t="shared" si="30"/>
        <v>468</v>
      </c>
      <c r="I230" s="152">
        <f t="shared" si="34"/>
        <v>658.46455552130124</v>
      </c>
      <c r="J230" s="151">
        <f>SUM(I230:$I$314)</f>
        <v>11522.73603947725</v>
      </c>
      <c r="K230" s="151">
        <f t="shared" si="31"/>
        <v>323</v>
      </c>
      <c r="L230" s="94">
        <f t="shared" si="32"/>
        <v>357.10530679218937</v>
      </c>
      <c r="M230" s="151">
        <f t="shared" si="35"/>
        <v>270.73733163531961</v>
      </c>
    </row>
    <row r="231" spans="2:13" x14ac:dyDescent="0.2">
      <c r="B231" s="94">
        <f t="shared" si="33"/>
        <v>324</v>
      </c>
      <c r="C231" s="149">
        <f t="shared" si="27"/>
        <v>0.93935805771748704</v>
      </c>
      <c r="D231" s="150">
        <f t="shared" si="29"/>
        <v>0.38921647179337437</v>
      </c>
      <c r="E231" s="94">
        <f t="shared" si="36"/>
        <v>324</v>
      </c>
      <c r="F231" s="153">
        <f t="shared" si="37"/>
        <v>6.0641942282512962E-2</v>
      </c>
      <c r="G231" s="151">
        <f t="shared" si="28"/>
        <v>30</v>
      </c>
      <c r="H231" s="151">
        <f t="shared" si="30"/>
        <v>470</v>
      </c>
      <c r="I231" s="152">
        <f t="shared" si="34"/>
        <v>629.55764312578299</v>
      </c>
      <c r="J231" s="151">
        <f>SUM(I231:$I$314)</f>
        <v>10864.27148395595</v>
      </c>
      <c r="K231" s="151">
        <f t="shared" si="31"/>
        <v>324</v>
      </c>
      <c r="L231" s="94">
        <f t="shared" si="32"/>
        <v>358.30882306976599</v>
      </c>
      <c r="M231" s="151">
        <f t="shared" si="35"/>
        <v>270.95595007857014</v>
      </c>
    </row>
    <row r="232" spans="2:13" x14ac:dyDescent="0.2">
      <c r="B232" s="94">
        <f t="shared" si="33"/>
        <v>325</v>
      </c>
      <c r="C232" s="149">
        <f t="shared" si="27"/>
        <v>0.9430641441768417</v>
      </c>
      <c r="D232" s="150">
        <f t="shared" si="29"/>
        <v>0.37060864593546627</v>
      </c>
      <c r="E232" s="94">
        <f t="shared" si="36"/>
        <v>325</v>
      </c>
      <c r="F232" s="153">
        <f t="shared" si="37"/>
        <v>5.6935855823158299E-2</v>
      </c>
      <c r="G232" s="151">
        <f t="shared" si="28"/>
        <v>28</v>
      </c>
      <c r="H232" s="151">
        <f t="shared" si="30"/>
        <v>472</v>
      </c>
      <c r="I232" s="152">
        <f t="shared" si="34"/>
        <v>601.31252803029395</v>
      </c>
      <c r="J232" s="151">
        <f>SUM(I232:$I$314)</f>
        <v>10234.713840830167</v>
      </c>
      <c r="K232" s="151">
        <f t="shared" si="31"/>
        <v>325</v>
      </c>
      <c r="L232" s="94">
        <f t="shared" si="32"/>
        <v>359.51734431178119</v>
      </c>
      <c r="M232" s="151">
        <f t="shared" si="35"/>
        <v>271.16636935876238</v>
      </c>
    </row>
    <row r="233" spans="2:13" x14ac:dyDescent="0.2">
      <c r="B233" s="94">
        <f t="shared" si="33"/>
        <v>326</v>
      </c>
      <c r="C233" s="149">
        <f t="shared" si="27"/>
        <v>0.9465895221346744</v>
      </c>
      <c r="D233" s="150">
        <f t="shared" si="29"/>
        <v>0.35253779578326983</v>
      </c>
      <c r="E233" s="94">
        <f t="shared" si="36"/>
        <v>326</v>
      </c>
      <c r="F233" s="153">
        <f t="shared" si="37"/>
        <v>5.3410477865325601E-2</v>
      </c>
      <c r="G233" s="151">
        <f t="shared" si="28"/>
        <v>27</v>
      </c>
      <c r="H233" s="151">
        <f t="shared" si="30"/>
        <v>473</v>
      </c>
      <c r="I233" s="152">
        <f t="shared" si="34"/>
        <v>573.75526263727158</v>
      </c>
      <c r="J233" s="151">
        <f>SUM(I233:$I$314)</f>
        <v>9633.4013127998751</v>
      </c>
      <c r="K233" s="151">
        <f t="shared" si="31"/>
        <v>326</v>
      </c>
      <c r="L233" s="94">
        <f t="shared" si="32"/>
        <v>360.73076661438881</v>
      </c>
      <c r="M233" s="151">
        <f t="shared" si="35"/>
        <v>271.3687237894344</v>
      </c>
    </row>
    <row r="234" spans="2:13" x14ac:dyDescent="0.2">
      <c r="B234" s="94">
        <f t="shared" si="33"/>
        <v>327</v>
      </c>
      <c r="C234" s="149">
        <f t="shared" si="27"/>
        <v>0.94993965186963958</v>
      </c>
      <c r="D234" s="150">
        <f t="shared" si="29"/>
        <v>0.33501297349651793</v>
      </c>
      <c r="E234" s="94">
        <f t="shared" si="36"/>
        <v>327</v>
      </c>
      <c r="F234" s="153">
        <f t="shared" si="37"/>
        <v>5.0060348130360421E-2</v>
      </c>
      <c r="G234" s="151">
        <f t="shared" si="28"/>
        <v>25</v>
      </c>
      <c r="H234" s="151">
        <f t="shared" si="30"/>
        <v>475</v>
      </c>
      <c r="I234" s="152">
        <f t="shared" si="34"/>
        <v>546.90867923306553</v>
      </c>
      <c r="J234" s="151">
        <f>SUM(I234:$I$314)</f>
        <v>9059.6460501626025</v>
      </c>
      <c r="K234" s="151">
        <f t="shared" si="31"/>
        <v>327</v>
      </c>
      <c r="L234" s="94">
        <f t="shared" si="32"/>
        <v>361.94898311816337</v>
      </c>
      <c r="M234" s="151">
        <f t="shared" si="35"/>
        <v>271.56315395917841</v>
      </c>
    </row>
    <row r="235" spans="2:13" x14ac:dyDescent="0.2">
      <c r="B235" s="94">
        <f t="shared" si="33"/>
        <v>328</v>
      </c>
      <c r="C235" s="149">
        <f t="shared" si="27"/>
        <v>0.95312006376481673</v>
      </c>
      <c r="D235" s="150">
        <f t="shared" si="29"/>
        <v>0.31804118951771487</v>
      </c>
      <c r="E235" s="94">
        <f t="shared" si="36"/>
        <v>328</v>
      </c>
      <c r="F235" s="153">
        <f t="shared" si="37"/>
        <v>4.6879936235183273E-2</v>
      </c>
      <c r="G235" s="151">
        <f t="shared" si="28"/>
        <v>23</v>
      </c>
      <c r="H235" s="151">
        <f t="shared" si="30"/>
        <v>477</v>
      </c>
      <c r="I235" s="152">
        <f t="shared" si="34"/>
        <v>520.79244783525814</v>
      </c>
      <c r="J235" s="151">
        <f>SUM(I235:$I$314)</f>
        <v>8512.7373709295371</v>
      </c>
      <c r="K235" s="151">
        <f t="shared" si="31"/>
        <v>328</v>
      </c>
      <c r="L235" s="94">
        <f t="shared" si="32"/>
        <v>363.17188352064136</v>
      </c>
      <c r="M235" s="151">
        <f t="shared" si="35"/>
        <v>271.7498064254209</v>
      </c>
    </row>
    <row r="236" spans="2:13" x14ac:dyDescent="0.2">
      <c r="B236" s="94">
        <f t="shared" si="33"/>
        <v>329</v>
      </c>
      <c r="C236" s="149">
        <f t="shared" si="27"/>
        <v>0.95613633863203151</v>
      </c>
      <c r="D236" s="150">
        <f t="shared" si="29"/>
        <v>0.30162748672147854</v>
      </c>
      <c r="E236" s="94">
        <f t="shared" si="36"/>
        <v>329</v>
      </c>
      <c r="F236" s="153">
        <f t="shared" si="37"/>
        <v>4.3863661367968487E-2</v>
      </c>
      <c r="G236" s="151">
        <f t="shared" si="28"/>
        <v>22</v>
      </c>
      <c r="H236" s="151">
        <f t="shared" si="30"/>
        <v>478</v>
      </c>
      <c r="I236" s="152">
        <f t="shared" si="34"/>
        <v>495.42314694002846</v>
      </c>
      <c r="J236" s="151">
        <f>SUM(I236:$I$314)</f>
        <v>7991.9449230942855</v>
      </c>
      <c r="K236" s="151">
        <f t="shared" si="31"/>
        <v>329</v>
      </c>
      <c r="L236" s="94">
        <f t="shared" si="32"/>
        <v>364.39935353551749</v>
      </c>
      <c r="M236" s="151">
        <f t="shared" si="35"/>
        <v>271.9288333859833</v>
      </c>
    </row>
    <row r="237" spans="2:13" x14ac:dyDescent="0.2">
      <c r="B237" s="94">
        <f t="shared" si="33"/>
        <v>330</v>
      </c>
      <c r="C237" s="149">
        <f t="shared" si="27"/>
        <v>0.95899408883625237</v>
      </c>
      <c r="D237" s="150">
        <f t="shared" si="29"/>
        <v>0.28577502042208547</v>
      </c>
      <c r="E237" s="94">
        <f t="shared" si="36"/>
        <v>330</v>
      </c>
      <c r="F237" s="153">
        <f t="shared" si="37"/>
        <v>4.1005911163747633E-2</v>
      </c>
      <c r="G237" s="151">
        <f t="shared" si="28"/>
        <v>21</v>
      </c>
      <c r="H237" s="151">
        <f t="shared" si="30"/>
        <v>479</v>
      </c>
      <c r="I237" s="152">
        <f t="shared" si="34"/>
        <v>470.8143461453858</v>
      </c>
      <c r="J237" s="151">
        <f>SUM(I237:$I$314)</f>
        <v>7496.5217761542572</v>
      </c>
      <c r="K237" s="151">
        <f t="shared" si="31"/>
        <v>330</v>
      </c>
      <c r="L237" s="94">
        <f t="shared" si="32"/>
        <v>365.63127429207117</v>
      </c>
      <c r="M237" s="151">
        <f t="shared" si="35"/>
        <v>272.10039232994734</v>
      </c>
    </row>
    <row r="238" spans="2:13" x14ac:dyDescent="0.2">
      <c r="B238" s="94">
        <f t="shared" si="33"/>
        <v>331</v>
      </c>
      <c r="C238" s="149">
        <f t="shared" si="27"/>
        <v>0.96169894027100944</v>
      </c>
      <c r="D238" s="150">
        <f t="shared" si="29"/>
        <v>0.27048514347570718</v>
      </c>
      <c r="E238" s="94">
        <f t="shared" si="36"/>
        <v>331</v>
      </c>
      <c r="F238" s="153">
        <f t="shared" si="37"/>
        <v>3.8301059728990561E-2</v>
      </c>
      <c r="G238" s="151">
        <f t="shared" si="28"/>
        <v>19</v>
      </c>
      <c r="H238" s="151">
        <f t="shared" si="30"/>
        <v>481</v>
      </c>
      <c r="I238" s="152">
        <f t="shared" si="34"/>
        <v>446.9766995936061</v>
      </c>
      <c r="J238" s="151">
        <f>SUM(I238:$I$314)</f>
        <v>7025.7074300088716</v>
      </c>
      <c r="K238" s="151">
        <f t="shared" si="31"/>
        <v>331</v>
      </c>
      <c r="L238" s="94">
        <f t="shared" si="32"/>
        <v>366.8675216676067</v>
      </c>
      <c r="M238" s="151">
        <f t="shared" si="35"/>
        <v>272.26464566951228</v>
      </c>
    </row>
    <row r="239" spans="2:13" x14ac:dyDescent="0.2">
      <c r="B239" s="94">
        <f t="shared" si="33"/>
        <v>332</v>
      </c>
      <c r="C239" s="149">
        <f t="shared" si="27"/>
        <v>0.96425651522818379</v>
      </c>
      <c r="D239" s="150">
        <f t="shared" si="29"/>
        <v>0.25575749571743467</v>
      </c>
      <c r="E239" s="94">
        <f t="shared" si="36"/>
        <v>332</v>
      </c>
      <c r="F239" s="153">
        <f t="shared" si="37"/>
        <v>3.5743484771816214E-2</v>
      </c>
      <c r="G239" s="151">
        <f t="shared" si="28"/>
        <v>18</v>
      </c>
      <c r="H239" s="151">
        <f t="shared" si="30"/>
        <v>482</v>
      </c>
      <c r="I239" s="152">
        <f t="shared" si="34"/>
        <v>423.91804915164795</v>
      </c>
      <c r="J239" s="151">
        <f>SUM(I239:$I$314)</f>
        <v>6578.7307304152646</v>
      </c>
      <c r="K239" s="151">
        <f t="shared" si="31"/>
        <v>332</v>
      </c>
      <c r="L239" s="94">
        <f t="shared" si="32"/>
        <v>368.10796554468033</v>
      </c>
      <c r="M239" s="151">
        <f t="shared" si="35"/>
        <v>272.42176035468418</v>
      </c>
    </row>
    <row r="240" spans="2:13" x14ac:dyDescent="0.2">
      <c r="B240" s="94">
        <f t="shared" si="33"/>
        <v>333</v>
      </c>
      <c r="C240" s="149">
        <f t="shared" si="27"/>
        <v>0.96667241619802713</v>
      </c>
      <c r="D240" s="150">
        <f t="shared" si="29"/>
        <v>0.24159009698433431</v>
      </c>
      <c r="E240" s="94">
        <f t="shared" si="36"/>
        <v>333</v>
      </c>
      <c r="F240" s="153">
        <f t="shared" si="37"/>
        <v>3.3327583801972871E-2</v>
      </c>
      <c r="G240" s="151">
        <f t="shared" si="28"/>
        <v>17</v>
      </c>
      <c r="H240" s="151">
        <f t="shared" si="30"/>
        <v>483</v>
      </c>
      <c r="I240" s="152">
        <f t="shared" si="34"/>
        <v>401.64353623645576</v>
      </c>
      <c r="J240" s="151">
        <f>SUM(I240:$I$314)</f>
        <v>6154.8126812636165</v>
      </c>
      <c r="K240" s="151">
        <f t="shared" si="31"/>
        <v>333</v>
      </c>
      <c r="L240" s="94">
        <f t="shared" si="32"/>
        <v>369.3524689839216</v>
      </c>
      <c r="M240" s="151">
        <f t="shared" si="35"/>
        <v>272.57190747277036</v>
      </c>
    </row>
    <row r="241" spans="2:13" x14ac:dyDescent="0.2">
      <c r="B241" s="94">
        <f t="shared" si="33"/>
        <v>334</v>
      </c>
      <c r="C241" s="149">
        <f t="shared" si="27"/>
        <v>0.96895221062792236</v>
      </c>
      <c r="D241" s="150">
        <f t="shared" si="29"/>
        <v>0.22797944298952322</v>
      </c>
      <c r="E241" s="94">
        <f t="shared" si="36"/>
        <v>334</v>
      </c>
      <c r="F241" s="153">
        <f t="shared" si="37"/>
        <v>3.1047789372077639E-2</v>
      </c>
      <c r="G241" s="151">
        <f t="shared" si="28"/>
        <v>16</v>
      </c>
      <c r="H241" s="151">
        <f t="shared" si="30"/>
        <v>484</v>
      </c>
      <c r="I241" s="152">
        <f t="shared" si="34"/>
        <v>380.15572118502996</v>
      </c>
      <c r="J241" s="151">
        <f>SUM(I241:$I$314)</f>
        <v>5753.169145027161</v>
      </c>
      <c r="K241" s="151">
        <f t="shared" si="31"/>
        <v>334</v>
      </c>
      <c r="L241" s="94">
        <f t="shared" si="32"/>
        <v>370.60088730189511</v>
      </c>
      <c r="M241" s="151">
        <f t="shared" si="35"/>
        <v>272.71526183477516</v>
      </c>
    </row>
    <row r="242" spans="2:13" x14ac:dyDescent="0.2">
      <c r="B242" s="94">
        <f t="shared" si="33"/>
        <v>335</v>
      </c>
      <c r="C242" s="149">
        <f t="shared" si="27"/>
        <v>0.97110141666126393</v>
      </c>
      <c r="D242" s="150">
        <f t="shared" si="29"/>
        <v>0.21492060333415663</v>
      </c>
      <c r="E242" s="94">
        <f t="shared" si="36"/>
        <v>335</v>
      </c>
      <c r="F242" s="153">
        <f t="shared" si="37"/>
        <v>2.8898583338736072E-2</v>
      </c>
      <c r="G242" s="151">
        <f t="shared" si="28"/>
        <v>14</v>
      </c>
      <c r="H242" s="151">
        <f t="shared" si="30"/>
        <v>486</v>
      </c>
      <c r="I242" s="152">
        <f t="shared" si="34"/>
        <v>359.45470907637696</v>
      </c>
      <c r="J242" s="151">
        <f>SUM(I242:$I$314)</f>
        <v>5373.0134238421306</v>
      </c>
      <c r="K242" s="151">
        <f t="shared" si="31"/>
        <v>335</v>
      </c>
      <c r="L242" s="94">
        <f t="shared" si="32"/>
        <v>371.85306704222188</v>
      </c>
      <c r="M242" s="151">
        <f t="shared" si="35"/>
        <v>272.85200155089018</v>
      </c>
    </row>
    <row r="243" spans="2:13" x14ac:dyDescent="0.2">
      <c r="B243" s="94">
        <f t="shared" si="33"/>
        <v>336</v>
      </c>
      <c r="C243" s="149">
        <f t="shared" si="27"/>
        <v>0.97312548987094027</v>
      </c>
      <c r="D243" s="150">
        <f t="shared" si="29"/>
        <v>0.2024073209676347</v>
      </c>
      <c r="E243" s="94">
        <f t="shared" si="36"/>
        <v>336</v>
      </c>
      <c r="F243" s="153">
        <f t="shared" si="37"/>
        <v>2.6874510129059725E-2</v>
      </c>
      <c r="G243" s="151">
        <f t="shared" si="28"/>
        <v>13</v>
      </c>
      <c r="H243" s="151">
        <f t="shared" si="30"/>
        <v>487</v>
      </c>
      <c r="I243" s="152">
        <f t="shared" si="34"/>
        <v>339.5382809232072</v>
      </c>
      <c r="J243" s="151">
        <f>SUM(I243:$I$314)</f>
        <v>5013.5587147657534</v>
      </c>
      <c r="K243" s="151">
        <f t="shared" si="31"/>
        <v>336</v>
      </c>
      <c r="L243" s="94">
        <f t="shared" si="32"/>
        <v>373.10884482649845</v>
      </c>
      <c r="M243" s="151">
        <f t="shared" si="35"/>
        <v>272.98230759735645</v>
      </c>
    </row>
    <row r="244" spans="2:13" x14ac:dyDescent="0.2">
      <c r="B244" s="94">
        <f t="shared" si="33"/>
        <v>337</v>
      </c>
      <c r="C244" s="149">
        <f t="shared" si="27"/>
        <v>0.97502981099529662</v>
      </c>
      <c r="D244" s="150">
        <f t="shared" si="29"/>
        <v>0.19043211243563452</v>
      </c>
      <c r="E244" s="94">
        <f t="shared" si="36"/>
        <v>337</v>
      </c>
      <c r="F244" s="153">
        <f t="shared" si="37"/>
        <v>2.497018900470338E-2</v>
      </c>
      <c r="G244" s="151">
        <f t="shared" si="28"/>
        <v>12</v>
      </c>
      <c r="H244" s="151">
        <f t="shared" si="30"/>
        <v>488</v>
      </c>
      <c r="I244" s="152">
        <f t="shared" si="34"/>
        <v>320.40202917295505</v>
      </c>
      <c r="J244" s="151">
        <f>SUM(I244:$I$314)</f>
        <v>4674.0204338425456</v>
      </c>
      <c r="K244" s="151">
        <f t="shared" si="31"/>
        <v>337</v>
      </c>
      <c r="L244" s="94">
        <f t="shared" si="32"/>
        <v>374.36804606982736</v>
      </c>
      <c r="M244" s="151">
        <f t="shared" si="35"/>
        <v>273.10636337703488</v>
      </c>
    </row>
    <row r="245" spans="2:13" x14ac:dyDescent="0.2">
      <c r="B245" s="94">
        <f t="shared" si="33"/>
        <v>338</v>
      </c>
      <c r="C245" s="149">
        <f t="shared" si="27"/>
        <v>0.97681967467816977</v>
      </c>
      <c r="D245" s="150">
        <f t="shared" si="29"/>
        <v>0.17898636828731496</v>
      </c>
      <c r="E245" s="94">
        <f t="shared" si="36"/>
        <v>338</v>
      </c>
      <c r="F245" s="153">
        <f t="shared" si="37"/>
        <v>2.3180325321830231E-2</v>
      </c>
      <c r="G245" s="151">
        <f t="shared" si="28"/>
        <v>12</v>
      </c>
      <c r="H245" s="151">
        <f t="shared" si="30"/>
        <v>488</v>
      </c>
      <c r="I245" s="152">
        <f t="shared" si="34"/>
        <v>302.03949648484399</v>
      </c>
      <c r="J245" s="151">
        <f>SUM(I245:$I$314)</f>
        <v>4353.6184046695907</v>
      </c>
      <c r="K245" s="151">
        <f t="shared" si="31"/>
        <v>338</v>
      </c>
      <c r="L245" s="94">
        <f t="shared" si="32"/>
        <v>375.63048354369215</v>
      </c>
      <c r="M245" s="151">
        <f t="shared" si="35"/>
        <v>273.22435427605888</v>
      </c>
    </row>
    <row r="246" spans="2:13" x14ac:dyDescent="0.2">
      <c r="B246" s="94">
        <f t="shared" si="33"/>
        <v>339</v>
      </c>
      <c r="C246" s="149">
        <f t="shared" si="27"/>
        <v>0.97850027920865723</v>
      </c>
      <c r="D246" s="150">
        <f t="shared" si="29"/>
        <v>0.16806045304874617</v>
      </c>
      <c r="E246" s="94">
        <f t="shared" si="36"/>
        <v>339</v>
      </c>
      <c r="F246" s="153">
        <f t="shared" si="37"/>
        <v>2.1499720791342769E-2</v>
      </c>
      <c r="G246" s="151">
        <f t="shared" si="28"/>
        <v>11</v>
      </c>
      <c r="H246" s="151">
        <f t="shared" si="30"/>
        <v>489</v>
      </c>
      <c r="I246" s="152">
        <f t="shared" si="34"/>
        <v>284.4423167850029</v>
      </c>
      <c r="J246" s="151">
        <f>SUM(I246:$I$314)</f>
        <v>4051.5789081847438</v>
      </c>
      <c r="K246" s="151">
        <f t="shared" si="31"/>
        <v>339</v>
      </c>
      <c r="L246" s="94">
        <f t="shared" si="32"/>
        <v>376.89595576666107</v>
      </c>
      <c r="M246" s="151">
        <f t="shared" si="35"/>
        <v>273.33646721896258</v>
      </c>
    </row>
    <row r="247" spans="2:13" x14ac:dyDescent="0.2">
      <c r="B247" s="94">
        <f t="shared" si="33"/>
        <v>340</v>
      </c>
      <c r="C247" s="149">
        <f t="shared" si="27"/>
        <v>0.98007671725072587</v>
      </c>
      <c r="D247" s="150">
        <f t="shared" si="29"/>
        <v>0.15764380420686397</v>
      </c>
      <c r="E247" s="94">
        <f t="shared" si="36"/>
        <v>340</v>
      </c>
      <c r="F247" s="153">
        <f t="shared" si="37"/>
        <v>1.9923282749274129E-2</v>
      </c>
      <c r="G247" s="151">
        <f t="shared" si="28"/>
        <v>10</v>
      </c>
      <c r="H247" s="151">
        <f t="shared" si="30"/>
        <v>490</v>
      </c>
      <c r="I247" s="152">
        <f t="shared" si="34"/>
        <v>267.60035764115156</v>
      </c>
      <c r="J247" s="151">
        <f>SUM(I247:$I$314)</f>
        <v>3767.1365913997411</v>
      </c>
      <c r="K247" s="151">
        <f t="shared" si="31"/>
        <v>340</v>
      </c>
      <c r="L247" s="94">
        <f t="shared" si="32"/>
        <v>378.16424520070524</v>
      </c>
      <c r="M247" s="151">
        <f t="shared" si="35"/>
        <v>273.44289022467001</v>
      </c>
    </row>
    <row r="248" spans="2:13" x14ac:dyDescent="0.2">
      <c r="B248" s="94">
        <f t="shared" si="33"/>
        <v>341</v>
      </c>
      <c r="C248" s="149">
        <f t="shared" si="27"/>
        <v>0.98155396754760738</v>
      </c>
      <c r="D248" s="150">
        <f t="shared" si="29"/>
        <v>0.14772502968815049</v>
      </c>
      <c r="E248" s="94">
        <f t="shared" si="36"/>
        <v>341</v>
      </c>
      <c r="F248" s="153">
        <f t="shared" si="37"/>
        <v>1.8446032452392624E-2</v>
      </c>
      <c r="G248" s="151">
        <f t="shared" si="28"/>
        <v>9</v>
      </c>
      <c r="H248" s="151">
        <f t="shared" si="30"/>
        <v>491</v>
      </c>
      <c r="I248" s="152">
        <f t="shared" si="34"/>
        <v>251.50186304407623</v>
      </c>
      <c r="J248" s="151">
        <f>SUM(I248:$I$314)</f>
        <v>3499.5362337585893</v>
      </c>
      <c r="K248" s="151">
        <f t="shared" si="31"/>
        <v>341</v>
      </c>
      <c r="L248" s="94">
        <f t="shared" si="32"/>
        <v>379.43511622789822</v>
      </c>
      <c r="M248" s="151">
        <f t="shared" si="35"/>
        <v>273.54381196570387</v>
      </c>
    </row>
    <row r="249" spans="2:13" x14ac:dyDescent="0.2">
      <c r="B249" s="94">
        <f t="shared" si="33"/>
        <v>342</v>
      </c>
      <c r="C249" s="149">
        <f t="shared" ref="C249:C312" si="38">NORMDIST(B249,$E$4,$E$6,TRUE)</f>
        <v>0.98293688758118924</v>
      </c>
      <c r="D249" s="150">
        <f t="shared" si="29"/>
        <v>0.13829200335818692</v>
      </c>
      <c r="E249" s="94">
        <f t="shared" si="36"/>
        <v>342</v>
      </c>
      <c r="F249" s="153">
        <f t="shared" si="37"/>
        <v>1.7063112418810755E-2</v>
      </c>
      <c r="G249" s="151">
        <f t="shared" ref="G249:G312" si="39">ROUND(F249*$E$7,0)</f>
        <v>9</v>
      </c>
      <c r="H249" s="151">
        <f t="shared" si="30"/>
        <v>491</v>
      </c>
      <c r="I249" s="152">
        <f t="shared" si="34"/>
        <v>236.13359573410418</v>
      </c>
      <c r="J249" s="151">
        <f>SUM(I249:$I$314)</f>
        <v>3248.0343707145139</v>
      </c>
      <c r="K249" s="151">
        <f t="shared" si="31"/>
        <v>342</v>
      </c>
      <c r="L249" s="94">
        <f t="shared" si="32"/>
        <v>380.70831287893395</v>
      </c>
      <c r="M249" s="151">
        <f t="shared" si="35"/>
        <v>273.63942133292352</v>
      </c>
    </row>
    <row r="250" spans="2:13" x14ac:dyDescent="0.2">
      <c r="B250" s="94">
        <f t="shared" si="33"/>
        <v>343</v>
      </c>
      <c r="C250" s="149">
        <f t="shared" si="38"/>
        <v>0.98423020716228737</v>
      </c>
      <c r="D250" s="150">
        <f t="shared" ref="D250:D313" si="40">(C250-C249)*100</f>
        <v>0.12933195810981291</v>
      </c>
      <c r="E250" s="94">
        <f t="shared" si="36"/>
        <v>343</v>
      </c>
      <c r="F250" s="153">
        <f t="shared" si="37"/>
        <v>1.5769792837712626E-2</v>
      </c>
      <c r="G250" s="151">
        <f t="shared" si="39"/>
        <v>8</v>
      </c>
      <c r="H250" s="151">
        <f t="shared" ref="H250:H313" si="41">$E$7-G250</f>
        <v>492</v>
      </c>
      <c r="I250" s="152">
        <f t="shared" si="34"/>
        <v>221.4809782630546</v>
      </c>
      <c r="J250" s="151">
        <f>SUM(I250:$I$314)</f>
        <v>3011.9007749804096</v>
      </c>
      <c r="K250" s="151">
        <f t="shared" ref="K250:K313" si="42">E250</f>
        <v>343</v>
      </c>
      <c r="L250" s="94">
        <f t="shared" ref="L250:L313" si="43">J250/(F250*$E$7)</f>
        <v>381.98355628079122</v>
      </c>
      <c r="M250" s="151">
        <f t="shared" si="35"/>
        <v>273.72990700803064</v>
      </c>
    </row>
    <row r="251" spans="2:13" x14ac:dyDescent="0.2">
      <c r="B251" s="94">
        <f t="shared" ref="B251:B314" si="44">B250+1</f>
        <v>344</v>
      </c>
      <c r="C251" s="149">
        <f t="shared" si="38"/>
        <v>0.98543852292380751</v>
      </c>
      <c r="D251" s="150">
        <f t="shared" si="40"/>
        <v>0.12083157615201401</v>
      </c>
      <c r="E251" s="94">
        <f t="shared" si="36"/>
        <v>344</v>
      </c>
      <c r="F251" s="153">
        <f t="shared" si="37"/>
        <v>1.4561477076192486E-2</v>
      </c>
      <c r="G251" s="151">
        <f t="shared" si="39"/>
        <v>7</v>
      </c>
      <c r="H251" s="151">
        <f t="shared" si="41"/>
        <v>493</v>
      </c>
      <c r="I251" s="152">
        <f t="shared" ref="I251:I314" si="45">($E$7*D251)*AVERAGE(E250:E251)/100</f>
        <v>207.52823204108404</v>
      </c>
      <c r="J251" s="151">
        <f>SUM(I251:$I$314)</f>
        <v>2790.4197967173559</v>
      </c>
      <c r="K251" s="151">
        <f t="shared" si="42"/>
        <v>344</v>
      </c>
      <c r="L251" s="94">
        <f t="shared" si="43"/>
        <v>383.26054178660166</v>
      </c>
      <c r="M251" s="151">
        <f t="shared" ref="M251:M314" si="46">($J$57-J252)/((1-F251)*$E$7)</f>
        <v>273.81545704599216</v>
      </c>
    </row>
    <row r="252" spans="2:13" x14ac:dyDescent="0.2">
      <c r="B252" s="94">
        <f t="shared" si="44"/>
        <v>345</v>
      </c>
      <c r="C252" s="149">
        <f t="shared" si="38"/>
        <v>0.98656629368534887</v>
      </c>
      <c r="D252" s="150">
        <f t="shared" si="40"/>
        <v>0.11277707615413579</v>
      </c>
      <c r="E252" s="94">
        <f t="shared" si="36"/>
        <v>345</v>
      </c>
      <c r="F252" s="153">
        <f t="shared" si="37"/>
        <v>1.3433706314651128E-2</v>
      </c>
      <c r="G252" s="151">
        <f t="shared" si="39"/>
        <v>7</v>
      </c>
      <c r="H252" s="151">
        <f t="shared" si="41"/>
        <v>493</v>
      </c>
      <c r="I252" s="152">
        <f t="shared" si="45"/>
        <v>194.25851367549888</v>
      </c>
      <c r="J252" s="151">
        <f>SUM(I252:$I$314)</f>
        <v>2582.8915646762721</v>
      </c>
      <c r="K252" s="151">
        <f t="shared" si="42"/>
        <v>345</v>
      </c>
      <c r="L252" s="94">
        <f t="shared" si="43"/>
        <v>384.53893574542525</v>
      </c>
      <c r="M252" s="151">
        <f t="shared" si="46"/>
        <v>273.89625846942079</v>
      </c>
    </row>
    <row r="253" spans="2:13" x14ac:dyDescent="0.2">
      <c r="B253" s="94">
        <f t="shared" si="44"/>
        <v>346</v>
      </c>
      <c r="C253" s="149">
        <f t="shared" si="38"/>
        <v>0.98761783665479297</v>
      </c>
      <c r="D253" s="150">
        <f t="shared" si="40"/>
        <v>0.1051542969444097</v>
      </c>
      <c r="E253" s="94">
        <f t="shared" si="36"/>
        <v>346</v>
      </c>
      <c r="F253" s="153">
        <f t="shared" si="37"/>
        <v>1.2382163345207031E-2</v>
      </c>
      <c r="G253" s="151">
        <f t="shared" si="39"/>
        <v>6</v>
      </c>
      <c r="H253" s="151">
        <f t="shared" si="41"/>
        <v>494</v>
      </c>
      <c r="I253" s="152">
        <f t="shared" si="45"/>
        <v>181.65404797146775</v>
      </c>
      <c r="J253" s="151">
        <f>SUM(I253:$I$314)</f>
        <v>2388.6330510007738</v>
      </c>
      <c r="K253" s="151">
        <f t="shared" si="42"/>
        <v>346</v>
      </c>
      <c r="L253" s="94">
        <f t="shared" si="43"/>
        <v>385.81837186397343</v>
      </c>
      <c r="M253" s="151">
        <f t="shared" si="46"/>
        <v>273.97249687682682</v>
      </c>
    </row>
    <row r="254" spans="2:13" x14ac:dyDescent="0.2">
      <c r="B254" s="94">
        <f t="shared" si="44"/>
        <v>347</v>
      </c>
      <c r="C254" s="149">
        <f t="shared" si="38"/>
        <v>0.98859732442983284</v>
      </c>
      <c r="D254" s="150">
        <f t="shared" si="40"/>
        <v>9.7948777503986673E-2</v>
      </c>
      <c r="E254" s="94">
        <f t="shared" si="36"/>
        <v>347</v>
      </c>
      <c r="F254" s="153">
        <f t="shared" si="37"/>
        <v>1.1402675570167164E-2</v>
      </c>
      <c r="G254" s="151">
        <f t="shared" si="39"/>
        <v>6</v>
      </c>
      <c r="H254" s="151">
        <f t="shared" si="41"/>
        <v>494</v>
      </c>
      <c r="I254" s="152">
        <f t="shared" si="45"/>
        <v>169.69625702565693</v>
      </c>
      <c r="J254" s="151">
        <f>SUM(I254:$I$314)</f>
        <v>2206.9790030293057</v>
      </c>
      <c r="K254" s="151">
        <f t="shared" si="42"/>
        <v>347</v>
      </c>
      <c r="L254" s="94">
        <f t="shared" si="43"/>
        <v>387.09844710541932</v>
      </c>
      <c r="M254" s="151">
        <f t="shared" si="46"/>
        <v>274.04435606651691</v>
      </c>
    </row>
    <row r="255" spans="2:13" x14ac:dyDescent="0.2">
      <c r="B255" s="94">
        <f t="shared" si="44"/>
        <v>348</v>
      </c>
      <c r="C255" s="149">
        <f t="shared" si="38"/>
        <v>0.98950878276023424</v>
      </c>
      <c r="D255" s="150">
        <f t="shared" si="40"/>
        <v>9.1145833040140456E-2</v>
      </c>
      <c r="E255" s="94">
        <f t="shared" si="36"/>
        <v>348</v>
      </c>
      <c r="F255" s="153">
        <f t="shared" si="37"/>
        <v>1.049121723976576E-2</v>
      </c>
      <c r="G255" s="151">
        <f t="shared" si="39"/>
        <v>5</v>
      </c>
      <c r="H255" s="151">
        <f t="shared" si="41"/>
        <v>495</v>
      </c>
      <c r="I255" s="152">
        <f t="shared" si="45"/>
        <v>158.36588490724407</v>
      </c>
      <c r="J255" s="151">
        <f>SUM(I255:$I$314)</f>
        <v>2037.2827460036492</v>
      </c>
      <c r="K255" s="151">
        <f t="shared" si="42"/>
        <v>348</v>
      </c>
      <c r="L255" s="94">
        <f t="shared" si="43"/>
        <v>388.37871706279452</v>
      </c>
      <c r="M255" s="151">
        <f t="shared" si="46"/>
        <v>274.11201767775742</v>
      </c>
    </row>
    <row r="256" spans="2:13" x14ac:dyDescent="0.2">
      <c r="B256" s="94">
        <f t="shared" si="44"/>
        <v>349</v>
      </c>
      <c r="C256" s="149">
        <f t="shared" si="38"/>
        <v>0.99035608902986938</v>
      </c>
      <c r="D256" s="150">
        <f t="shared" si="40"/>
        <v>8.4730626963513966E-2</v>
      </c>
      <c r="E256" s="94">
        <f t="shared" ref="E256:E314" si="47">B256</f>
        <v>349</v>
      </c>
      <c r="F256" s="153">
        <f t="shared" si="37"/>
        <v>9.6439109701306203E-3</v>
      </c>
      <c r="G256" s="151">
        <f t="shared" si="39"/>
        <v>5</v>
      </c>
      <c r="H256" s="151">
        <f t="shared" si="41"/>
        <v>495</v>
      </c>
      <c r="I256" s="152">
        <f t="shared" si="45"/>
        <v>147.64311748392308</v>
      </c>
      <c r="J256" s="151">
        <f>SUM(I256:$I$314)</f>
        <v>1878.9168610964052</v>
      </c>
      <c r="K256" s="151">
        <f t="shared" si="42"/>
        <v>349</v>
      </c>
      <c r="L256" s="94">
        <f t="shared" si="43"/>
        <v>389.6586907357061</v>
      </c>
      <c r="M256" s="151">
        <f t="shared" si="46"/>
        <v>274.17566085065783</v>
      </c>
    </row>
    <row r="257" spans="2:13" x14ac:dyDescent="0.2">
      <c r="B257" s="94">
        <f t="shared" si="44"/>
        <v>350</v>
      </c>
      <c r="C257" s="149">
        <f t="shared" si="38"/>
        <v>0.99114297141620189</v>
      </c>
      <c r="D257" s="150">
        <f t="shared" si="40"/>
        <v>7.8688238633251029E-2</v>
      </c>
      <c r="E257" s="94">
        <f t="shared" si="47"/>
        <v>350</v>
      </c>
      <c r="F257" s="153">
        <f t="shared" si="37"/>
        <v>8.85702858379811E-3</v>
      </c>
      <c r="G257" s="151">
        <f t="shared" si="39"/>
        <v>4</v>
      </c>
      <c r="H257" s="151">
        <f t="shared" si="41"/>
        <v>496</v>
      </c>
      <c r="I257" s="152">
        <f t="shared" si="45"/>
        <v>137.50769701160618</v>
      </c>
      <c r="J257" s="151">
        <f>SUM(I257:$I$314)</f>
        <v>1731.2737436124821</v>
      </c>
      <c r="K257" s="151">
        <f t="shared" si="42"/>
        <v>350</v>
      </c>
      <c r="L257" s="94">
        <f t="shared" si="43"/>
        <v>390.93782462878079</v>
      </c>
      <c r="M257" s="151">
        <f t="shared" si="46"/>
        <v>274.23546190605356</v>
      </c>
    </row>
    <row r="258" spans="2:13" x14ac:dyDescent="0.2">
      <c r="B258" s="94">
        <f t="shared" si="44"/>
        <v>351</v>
      </c>
      <c r="C258" s="149">
        <f t="shared" si="38"/>
        <v>0.99187300868392536</v>
      </c>
      <c r="D258" s="150">
        <f t="shared" si="40"/>
        <v>7.3003726772347122E-2</v>
      </c>
      <c r="E258" s="94">
        <f t="shared" si="47"/>
        <v>351</v>
      </c>
      <c r="F258" s="153">
        <f t="shared" si="37"/>
        <v>8.1269913160746388E-3</v>
      </c>
      <c r="G258" s="151">
        <f t="shared" si="39"/>
        <v>4</v>
      </c>
      <c r="H258" s="151">
        <f t="shared" si="41"/>
        <v>496</v>
      </c>
      <c r="I258" s="152">
        <f t="shared" si="45"/>
        <v>127.93903116853834</v>
      </c>
      <c r="J258" s="151">
        <f>SUM(I258:$I$314)</f>
        <v>1593.7660466008758</v>
      </c>
      <c r="K258" s="151">
        <f t="shared" si="42"/>
        <v>351</v>
      </c>
      <c r="L258" s="94">
        <f t="shared" si="43"/>
        <v>392.21551607875216</v>
      </c>
      <c r="M258" s="151">
        <f t="shared" si="46"/>
        <v>274.29159404648573</v>
      </c>
    </row>
    <row r="259" spans="2:13" x14ac:dyDescent="0.2">
      <c r="B259" s="94">
        <f t="shared" si="44"/>
        <v>352</v>
      </c>
      <c r="C259" s="149">
        <f t="shared" si="38"/>
        <v>0.99254963056883749</v>
      </c>
      <c r="D259" s="150">
        <f t="shared" si="40"/>
        <v>6.7662188491213193E-2</v>
      </c>
      <c r="E259" s="94">
        <f t="shared" si="47"/>
        <v>352</v>
      </c>
      <c r="F259" s="153">
        <f t="shared" si="37"/>
        <v>7.4503694311625068E-3</v>
      </c>
      <c r="G259" s="151">
        <f t="shared" si="39"/>
        <v>4</v>
      </c>
      <c r="H259" s="151">
        <f t="shared" si="41"/>
        <v>496</v>
      </c>
      <c r="I259" s="152">
        <f t="shared" si="45"/>
        <v>118.91629627330718</v>
      </c>
      <c r="J259" s="151">
        <f>SUM(I259:$I$314)</f>
        <v>1465.8270154323372</v>
      </c>
      <c r="K259" s="151">
        <f t="shared" si="42"/>
        <v>352</v>
      </c>
      <c r="L259" s="94">
        <f t="shared" si="43"/>
        <v>393.49109570359093</v>
      </c>
      <c r="M259" s="151">
        <f t="shared" si="46"/>
        <v>274.344227079191</v>
      </c>
    </row>
    <row r="260" spans="2:13" x14ac:dyDescent="0.2">
      <c r="B260" s="94">
        <f t="shared" si="44"/>
        <v>353</v>
      </c>
      <c r="C260" s="149">
        <f t="shared" si="38"/>
        <v>0.99317611870775491</v>
      </c>
      <c r="D260" s="150">
        <f t="shared" si="40"/>
        <v>6.2648813891741373E-2</v>
      </c>
      <c r="E260" s="94">
        <f t="shared" si="47"/>
        <v>353</v>
      </c>
      <c r="F260" s="153">
        <f t="shared" si="37"/>
        <v>6.8238812922450931E-3</v>
      </c>
      <c r="G260" s="151">
        <f t="shared" si="39"/>
        <v>3</v>
      </c>
      <c r="H260" s="151">
        <f t="shared" si="41"/>
        <v>497</v>
      </c>
      <c r="I260" s="152">
        <f t="shared" si="45"/>
        <v>110.41853448419417</v>
      </c>
      <c r="J260" s="151">
        <f>SUM(I260:$I$314)</f>
        <v>1346.9107191590299</v>
      </c>
      <c r="K260" s="151">
        <f t="shared" si="42"/>
        <v>353</v>
      </c>
      <c r="L260" s="94">
        <f t="shared" si="43"/>
        <v>394.76381885180456</v>
      </c>
      <c r="M260" s="151">
        <f t="shared" si="46"/>
        <v>274.39352716182543</v>
      </c>
    </row>
    <row r="261" spans="2:13" x14ac:dyDescent="0.2">
      <c r="B261" s="94">
        <f t="shared" si="44"/>
        <v>354</v>
      </c>
      <c r="C261" s="149">
        <f t="shared" si="38"/>
        <v>0.99375560807031138</v>
      </c>
      <c r="D261" s="150">
        <f t="shared" si="40"/>
        <v>5.7948936255647343E-2</v>
      </c>
      <c r="E261" s="94">
        <f t="shared" si="47"/>
        <v>354</v>
      </c>
      <c r="F261" s="153">
        <f t="shared" si="37"/>
        <v>6.2443919296886197E-3</v>
      </c>
      <c r="G261" s="151">
        <f t="shared" si="39"/>
        <v>3</v>
      </c>
      <c r="H261" s="151">
        <f t="shared" si="41"/>
        <v>497</v>
      </c>
      <c r="I261" s="152">
        <f t="shared" si="45"/>
        <v>102.42474483185669</v>
      </c>
      <c r="J261" s="151">
        <f>SUM(I261:$I$314)</f>
        <v>1236.4921846748357</v>
      </c>
      <c r="K261" s="151">
        <f t="shared" si="42"/>
        <v>354</v>
      </c>
      <c r="L261" s="94">
        <f t="shared" si="43"/>
        <v>396.03285591219901</v>
      </c>
      <c r="M261" s="151">
        <f t="shared" si="46"/>
        <v>274.43965657145776</v>
      </c>
    </row>
    <row r="262" spans="2:13" x14ac:dyDescent="0.2">
      <c r="B262" s="94">
        <f t="shared" si="44"/>
        <v>355</v>
      </c>
      <c r="C262" s="149">
        <f t="shared" si="38"/>
        <v>0.99429108884881467</v>
      </c>
      <c r="D262" s="150">
        <f t="shared" si="40"/>
        <v>5.3548077850329445E-2</v>
      </c>
      <c r="E262" s="94">
        <f t="shared" si="47"/>
        <v>355</v>
      </c>
      <c r="F262" s="153">
        <f t="shared" si="37"/>
        <v>5.7089111511853252E-3</v>
      </c>
      <c r="G262" s="151">
        <f t="shared" si="39"/>
        <v>3</v>
      </c>
      <c r="H262" s="151">
        <f t="shared" si="41"/>
        <v>497</v>
      </c>
      <c r="I262" s="152">
        <f t="shared" si="45"/>
        <v>94.913967989708951</v>
      </c>
      <c r="J262" s="151">
        <f>SUM(I262:$I$314)</f>
        <v>1134.067439842979</v>
      </c>
      <c r="K262" s="151">
        <f t="shared" si="42"/>
        <v>355</v>
      </c>
      <c r="L262" s="94">
        <f t="shared" si="43"/>
        <v>397.29728132395815</v>
      </c>
      <c r="M262" s="151">
        <f t="shared" si="46"/>
        <v>274.48277349718217</v>
      </c>
    </row>
    <row r="263" spans="2:13" x14ac:dyDescent="0.2">
      <c r="B263" s="94">
        <f t="shared" si="44"/>
        <v>356</v>
      </c>
      <c r="C263" s="149">
        <f t="shared" si="38"/>
        <v>0.99478540876294319</v>
      </c>
      <c r="D263" s="150">
        <f t="shared" si="40"/>
        <v>4.9431991412851595E-2</v>
      </c>
      <c r="E263" s="94">
        <f t="shared" si="47"/>
        <v>356</v>
      </c>
      <c r="F263" s="153">
        <f t="shared" si="37"/>
        <v>5.2145912370568093E-3</v>
      </c>
      <c r="G263" s="151">
        <f t="shared" si="39"/>
        <v>3</v>
      </c>
      <c r="H263" s="151">
        <f t="shared" si="41"/>
        <v>497</v>
      </c>
      <c r="I263" s="152">
        <f t="shared" si="45"/>
        <v>87.865364736343707</v>
      </c>
      <c r="J263" s="151">
        <f>SUM(I263:$I$314)</f>
        <v>1039.1534718532703</v>
      </c>
      <c r="K263" s="151">
        <f t="shared" si="42"/>
        <v>356</v>
      </c>
      <c r="L263" s="94">
        <f t="shared" si="43"/>
        <v>398.55606110356734</v>
      </c>
      <c r="M263" s="151">
        <f t="shared" si="46"/>
        <v>274.52303185651772</v>
      </c>
    </row>
    <row r="264" spans="2:13" x14ac:dyDescent="0.2">
      <c r="B264" s="94">
        <f t="shared" si="44"/>
        <v>357</v>
      </c>
      <c r="C264" s="149">
        <f t="shared" si="38"/>
        <v>0.99524127573691057</v>
      </c>
      <c r="D264" s="150">
        <f t="shared" si="40"/>
        <v>4.5586697396737819E-2</v>
      </c>
      <c r="E264" s="94">
        <f t="shared" si="47"/>
        <v>357</v>
      </c>
      <c r="F264" s="153">
        <f t="shared" si="37"/>
        <v>4.7587242630894311E-3</v>
      </c>
      <c r="G264" s="151">
        <f t="shared" si="39"/>
        <v>2</v>
      </c>
      <c r="H264" s="151">
        <f t="shared" si="41"/>
        <v>498</v>
      </c>
      <c r="I264" s="152">
        <f t="shared" si="45"/>
        <v>81.258288109685168</v>
      </c>
      <c r="J264" s="151">
        <f>SUM(I264:$I$314)</f>
        <v>951.28810711692665</v>
      </c>
      <c r="K264" s="151">
        <f t="shared" si="42"/>
        <v>357</v>
      </c>
      <c r="L264" s="94">
        <f t="shared" si="43"/>
        <v>399.80803867771778</v>
      </c>
      <c r="M264" s="151">
        <f t="shared" si="46"/>
        <v>274.56058113558572</v>
      </c>
    </row>
    <row r="265" spans="2:13" x14ac:dyDescent="0.2">
      <c r="B265" s="94">
        <f t="shared" si="44"/>
        <v>358</v>
      </c>
      <c r="C265" s="149">
        <f t="shared" si="38"/>
        <v>0.99566126090779949</v>
      </c>
      <c r="D265" s="150">
        <f t="shared" si="40"/>
        <v>4.1998517088892573E-2</v>
      </c>
      <c r="E265" s="94">
        <f t="shared" si="47"/>
        <v>358</v>
      </c>
      <c r="F265" s="153">
        <f t="shared" si="37"/>
        <v>4.3387390922005054E-3</v>
      </c>
      <c r="G265" s="151">
        <f t="shared" si="39"/>
        <v>2</v>
      </c>
      <c r="H265" s="151">
        <f t="shared" si="41"/>
        <v>498</v>
      </c>
      <c r="I265" s="152">
        <f t="shared" si="45"/>
        <v>75.072349296395473</v>
      </c>
      <c r="J265" s="151">
        <f>SUM(I265:$I$314)</f>
        <v>870.0298190072416</v>
      </c>
      <c r="K265" s="151">
        <f t="shared" si="42"/>
        <v>358</v>
      </c>
      <c r="L265" s="94">
        <f t="shared" si="43"/>
        <v>401.05191878038607</v>
      </c>
      <c r="M265" s="151">
        <f t="shared" si="46"/>
        <v>274.59556625288701</v>
      </c>
    </row>
    <row r="266" spans="2:13" x14ac:dyDescent="0.2">
      <c r="B266" s="94">
        <f t="shared" si="44"/>
        <v>359</v>
      </c>
      <c r="C266" s="149">
        <f t="shared" si="38"/>
        <v>0.99604780192502773</v>
      </c>
      <c r="D266" s="150">
        <f t="shared" si="40"/>
        <v>3.8654101722823686E-2</v>
      </c>
      <c r="E266" s="94">
        <f t="shared" si="47"/>
        <v>359</v>
      </c>
      <c r="F266" s="153">
        <f t="shared" si="37"/>
        <v>3.9521980749722685E-3</v>
      </c>
      <c r="G266" s="151">
        <f t="shared" si="39"/>
        <v>2</v>
      </c>
      <c r="H266" s="151">
        <f t="shared" si="41"/>
        <v>498</v>
      </c>
      <c r="I266" s="152">
        <f t="shared" si="45"/>
        <v>69.287477338161452</v>
      </c>
      <c r="J266" s="151">
        <f>SUM(I266:$I$314)</f>
        <v>794.95746971084623</v>
      </c>
      <c r="K266" s="151">
        <f t="shared" si="42"/>
        <v>359</v>
      </c>
      <c r="L266" s="94">
        <f t="shared" si="43"/>
        <v>402.28624913564039</v>
      </c>
      <c r="M266" s="151">
        <f t="shared" si="46"/>
        <v>274.62812744634363</v>
      </c>
    </row>
    <row r="267" spans="2:13" x14ac:dyDescent="0.2">
      <c r="B267" s="94">
        <f t="shared" si="44"/>
        <v>360</v>
      </c>
      <c r="C267" s="149">
        <f t="shared" si="38"/>
        <v>0.9964032065023507</v>
      </c>
      <c r="D267" s="150">
        <f t="shared" si="40"/>
        <v>3.5540457732297082E-2</v>
      </c>
      <c r="E267" s="94">
        <f t="shared" si="47"/>
        <v>360</v>
      </c>
      <c r="F267" s="153">
        <f t="shared" si="37"/>
        <v>3.5967934976492977E-3</v>
      </c>
      <c r="G267" s="151">
        <f t="shared" si="39"/>
        <v>2</v>
      </c>
      <c r="H267" s="151">
        <f t="shared" si="41"/>
        <v>498</v>
      </c>
      <c r="I267" s="152">
        <f t="shared" si="45"/>
        <v>63.883972773804004</v>
      </c>
      <c r="J267" s="151">
        <f>SUM(I267:$I$314)</f>
        <v>725.66999237268476</v>
      </c>
      <c r="K267" s="151">
        <f t="shared" si="42"/>
        <v>360</v>
      </c>
      <c r="L267" s="94">
        <f t="shared" si="43"/>
        <v>403.50939960659406</v>
      </c>
      <c r="M267" s="151">
        <f t="shared" si="46"/>
        <v>274.65840018311798</v>
      </c>
    </row>
    <row r="268" spans="2:13" x14ac:dyDescent="0.2">
      <c r="B268" s="94">
        <f t="shared" si="44"/>
        <v>361</v>
      </c>
      <c r="C268" s="149">
        <f t="shared" si="38"/>
        <v>0.996729656185387</v>
      </c>
      <c r="D268" s="150">
        <f t="shared" si="40"/>
        <v>3.2644968303630062E-2</v>
      </c>
      <c r="E268" s="94">
        <f t="shared" si="47"/>
        <v>361</v>
      </c>
      <c r="F268" s="153">
        <f t="shared" si="37"/>
        <v>3.2703438146129971E-3</v>
      </c>
      <c r="G268" s="151">
        <f t="shared" si="39"/>
        <v>2</v>
      </c>
      <c r="H268" s="151">
        <f t="shared" si="41"/>
        <v>498</v>
      </c>
      <c r="I268" s="152">
        <f t="shared" si="45"/>
        <v>58.842555367293187</v>
      </c>
      <c r="J268" s="151">
        <f>SUM(I268:$I$314)</f>
        <v>661.78601959888067</v>
      </c>
      <c r="K268" s="151">
        <f t="shared" si="42"/>
        <v>361</v>
      </c>
      <c r="L268" s="94">
        <f t="shared" si="43"/>
        <v>404.71953844228727</v>
      </c>
      <c r="M268" s="151">
        <f t="shared" si="46"/>
        <v>274.6865150915865</v>
      </c>
    </row>
    <row r="269" spans="2:13" x14ac:dyDescent="0.2">
      <c r="B269" s="94">
        <f t="shared" si="44"/>
        <v>362</v>
      </c>
      <c r="C269" s="149">
        <f t="shared" si="38"/>
        <v>0.99702921029935732</v>
      </c>
      <c r="D269" s="150">
        <f t="shared" si="40"/>
        <v>2.9955411397031284E-2</v>
      </c>
      <c r="E269" s="94">
        <f t="shared" si="47"/>
        <v>362</v>
      </c>
      <c r="F269" s="153">
        <f t="shared" si="37"/>
        <v>2.9707897006426842E-3</v>
      </c>
      <c r="G269" s="151">
        <f t="shared" si="39"/>
        <v>1</v>
      </c>
      <c r="H269" s="151">
        <f t="shared" si="41"/>
        <v>499</v>
      </c>
      <c r="I269" s="152">
        <f t="shared" si="45"/>
        <v>54.144406100134049</v>
      </c>
      <c r="J269" s="151">
        <f>SUM(I269:$I$314)</f>
        <v>602.94346423158743</v>
      </c>
      <c r="K269" s="151">
        <f t="shared" si="42"/>
        <v>362</v>
      </c>
      <c r="L269" s="94">
        <f t="shared" si="43"/>
        <v>405.91460519817338</v>
      </c>
      <c r="M269" s="151">
        <f t="shared" si="46"/>
        <v>274.7125979147213</v>
      </c>
    </row>
    <row r="270" spans="2:13" x14ac:dyDescent="0.2">
      <c r="B270" s="94">
        <f t="shared" si="44"/>
        <v>363</v>
      </c>
      <c r="C270" s="149">
        <f t="shared" si="38"/>
        <v>0.9973038100435393</v>
      </c>
      <c r="D270" s="150">
        <f t="shared" si="40"/>
        <v>2.745997441819803E-2</v>
      </c>
      <c r="E270" s="94">
        <f t="shared" si="47"/>
        <v>363</v>
      </c>
      <c r="F270" s="153">
        <f t="shared" si="37"/>
        <v>2.6961899564607039E-3</v>
      </c>
      <c r="G270" s="151">
        <f t="shared" si="39"/>
        <v>1</v>
      </c>
      <c r="H270" s="151">
        <f t="shared" si="41"/>
        <v>499</v>
      </c>
      <c r="I270" s="152">
        <f t="shared" si="45"/>
        <v>49.771203632983926</v>
      </c>
      <c r="J270" s="151">
        <f>SUM(I270:$I$314)</f>
        <v>548.79905813145342</v>
      </c>
      <c r="K270" s="151">
        <f t="shared" si="42"/>
        <v>363</v>
      </c>
      <c r="L270" s="94">
        <f t="shared" si="43"/>
        <v>407.09227984208019</v>
      </c>
      <c r="M270" s="151">
        <f t="shared" si="46"/>
        <v>274.73676948401868</v>
      </c>
    </row>
    <row r="271" spans="2:13" x14ac:dyDescent="0.2">
      <c r="B271" s="94">
        <f t="shared" si="44"/>
        <v>364</v>
      </c>
      <c r="C271" s="149">
        <f t="shared" si="38"/>
        <v>0.99755528270082228</v>
      </c>
      <c r="D271" s="150">
        <f t="shared" si="40"/>
        <v>2.5147265728298063E-2</v>
      </c>
      <c r="E271" s="94">
        <f t="shared" si="47"/>
        <v>364</v>
      </c>
      <c r="F271" s="153">
        <f t="shared" si="37"/>
        <v>2.4447172991777233E-3</v>
      </c>
      <c r="G271" s="151">
        <f t="shared" si="39"/>
        <v>1</v>
      </c>
      <c r="H271" s="151">
        <f t="shared" si="41"/>
        <v>499</v>
      </c>
      <c r="I271" s="152">
        <f t="shared" si="45"/>
        <v>45.705155461181732</v>
      </c>
      <c r="J271" s="151">
        <f>SUM(I271:$I$314)</f>
        <v>499.02785449846937</v>
      </c>
      <c r="K271" s="151">
        <f t="shared" si="42"/>
        <v>364</v>
      </c>
      <c r="L271" s="94">
        <f t="shared" si="43"/>
        <v>408.24994748171218</v>
      </c>
      <c r="M271" s="151">
        <f t="shared" si="46"/>
        <v>274.75914571301968</v>
      </c>
    </row>
    <row r="272" spans="2:13" x14ac:dyDescent="0.2">
      <c r="B272" s="94">
        <f t="shared" si="44"/>
        <v>365</v>
      </c>
      <c r="C272" s="149">
        <f t="shared" si="38"/>
        <v>0.99778534593268775</v>
      </c>
      <c r="D272" s="150">
        <f t="shared" si="40"/>
        <v>2.3006323186547384E-2</v>
      </c>
      <c r="E272" s="94">
        <f t="shared" si="47"/>
        <v>365</v>
      </c>
      <c r="F272" s="153">
        <f t="shared" si="37"/>
        <v>2.2146540673122495E-3</v>
      </c>
      <c r="G272" s="151">
        <f t="shared" si="39"/>
        <v>1</v>
      </c>
      <c r="H272" s="151">
        <f t="shared" si="41"/>
        <v>499</v>
      </c>
      <c r="I272" s="152">
        <f t="shared" si="45"/>
        <v>41.929024007482603</v>
      </c>
      <c r="J272" s="151">
        <f>SUM(I272:$I$314)</f>
        <v>453.32269903728769</v>
      </c>
      <c r="K272" s="151">
        <f t="shared" si="42"/>
        <v>365</v>
      </c>
      <c r="L272" s="94">
        <f t="shared" si="43"/>
        <v>409.38465806305328</v>
      </c>
      <c r="M272" s="151">
        <f t="shared" si="46"/>
        <v>274.77983760937974</v>
      </c>
    </row>
    <row r="273" spans="2:13" x14ac:dyDescent="0.2">
      <c r="B273" s="94">
        <f t="shared" si="44"/>
        <v>366</v>
      </c>
      <c r="C273" s="149">
        <f t="shared" si="38"/>
        <v>0.99799561213192634</v>
      </c>
      <c r="D273" s="150">
        <f t="shared" si="40"/>
        <v>2.1026619923858458E-2</v>
      </c>
      <c r="E273" s="94">
        <f t="shared" si="47"/>
        <v>366</v>
      </c>
      <c r="F273" s="153">
        <f t="shared" si="37"/>
        <v>2.0043878680736649E-3</v>
      </c>
      <c r="G273" s="151">
        <f t="shared" si="39"/>
        <v>1</v>
      </c>
      <c r="H273" s="151">
        <f t="shared" si="41"/>
        <v>499</v>
      </c>
      <c r="I273" s="152">
        <f t="shared" si="45"/>
        <v>38.426147910851334</v>
      </c>
      <c r="J273" s="151">
        <f>SUM(I273:$I$314)</f>
        <v>411.39367502980502</v>
      </c>
      <c r="K273" s="151">
        <f t="shared" si="42"/>
        <v>366</v>
      </c>
      <c r="L273" s="94">
        <f t="shared" si="43"/>
        <v>410.49308028907461</v>
      </c>
      <c r="M273" s="151">
        <f t="shared" si="46"/>
        <v>274.79895130437831</v>
      </c>
    </row>
    <row r="274" spans="2:13" x14ac:dyDescent="0.2">
      <c r="B274" s="94">
        <f t="shared" si="44"/>
        <v>367</v>
      </c>
      <c r="C274" s="149">
        <f t="shared" si="38"/>
        <v>0.998187592807397</v>
      </c>
      <c r="D274" s="150">
        <f t="shared" si="40"/>
        <v>1.9198067547065989E-2</v>
      </c>
      <c r="E274" s="94">
        <f t="shared" si="47"/>
        <v>367</v>
      </c>
      <c r="F274" s="153">
        <f t="shared" si="37"/>
        <v>1.812407192603005E-3</v>
      </c>
      <c r="G274" s="151">
        <f t="shared" si="39"/>
        <v>1</v>
      </c>
      <c r="H274" s="151">
        <f t="shared" si="41"/>
        <v>499</v>
      </c>
      <c r="I274" s="152">
        <f t="shared" si="45"/>
        <v>35.180458779998425</v>
      </c>
      <c r="J274" s="151">
        <f>SUM(I274:$I$314)</f>
        <v>372.9675271189538</v>
      </c>
      <c r="K274" s="151">
        <f t="shared" si="42"/>
        <v>367</v>
      </c>
      <c r="L274" s="94">
        <f t="shared" si="43"/>
        <v>411.57144888979673</v>
      </c>
      <c r="M274" s="151">
        <f t="shared" si="46"/>
        <v>274.81658809870117</v>
      </c>
    </row>
    <row r="275" spans="2:13" x14ac:dyDescent="0.2">
      <c r="B275" s="94">
        <f t="shared" si="44"/>
        <v>368</v>
      </c>
      <c r="C275" s="149">
        <f t="shared" si="38"/>
        <v>0.99836270297713881</v>
      </c>
      <c r="D275" s="150">
        <f t="shared" si="40"/>
        <v>1.7511016974181004E-2</v>
      </c>
      <c r="E275" s="94">
        <f t="shared" si="47"/>
        <v>368</v>
      </c>
      <c r="F275" s="153">
        <f t="shared" si="37"/>
        <v>1.6372970228611949E-3</v>
      </c>
      <c r="G275" s="151">
        <f t="shared" si="39"/>
        <v>1</v>
      </c>
      <c r="H275" s="151">
        <f t="shared" si="41"/>
        <v>499</v>
      </c>
      <c r="I275" s="152">
        <f t="shared" si="45"/>
        <v>32.176493690057598</v>
      </c>
      <c r="J275" s="151">
        <f>SUM(I275:$I$314)</f>
        <v>337.78706833895541</v>
      </c>
      <c r="K275" s="151">
        <f t="shared" si="42"/>
        <v>368</v>
      </c>
      <c r="L275" s="94">
        <f t="shared" si="43"/>
        <v>412.61550423962626</v>
      </c>
      <c r="M275" s="151">
        <f t="shared" si="46"/>
        <v>274.83284452328701</v>
      </c>
    </row>
    <row r="276" spans="2:13" x14ac:dyDescent="0.2">
      <c r="B276" s="94">
        <f t="shared" si="44"/>
        <v>369</v>
      </c>
      <c r="C276" s="149">
        <f t="shared" si="38"/>
        <v>0.9985222655481375</v>
      </c>
      <c r="D276" s="150">
        <f t="shared" si="40"/>
        <v>1.5956257099869475E-2</v>
      </c>
      <c r="E276" s="94">
        <f t="shared" si="47"/>
        <v>369</v>
      </c>
      <c r="F276" s="153">
        <f t="shared" si="37"/>
        <v>1.4777344518625002E-3</v>
      </c>
      <c r="G276" s="151">
        <f t="shared" si="39"/>
        <v>1</v>
      </c>
      <c r="H276" s="151">
        <f t="shared" si="41"/>
        <v>499</v>
      </c>
      <c r="I276" s="152">
        <f t="shared" si="45"/>
        <v>29.399403706509506</v>
      </c>
      <c r="J276" s="151">
        <f>SUM(I276:$I$314)</f>
        <v>305.61057464889774</v>
      </c>
      <c r="K276" s="151">
        <f t="shared" si="42"/>
        <v>369</v>
      </c>
      <c r="L276" s="94">
        <f t="shared" si="43"/>
        <v>413.62042316021484</v>
      </c>
      <c r="M276" s="151">
        <f t="shared" si="46"/>
        <v>274.84781241400083</v>
      </c>
    </row>
    <row r="277" spans="2:13" x14ac:dyDescent="0.2">
      <c r="B277" s="94">
        <f t="shared" si="44"/>
        <v>370</v>
      </c>
      <c r="C277" s="149">
        <f t="shared" si="38"/>
        <v>0.99866751566300649</v>
      </c>
      <c r="D277" s="150">
        <f t="shared" si="40"/>
        <v>1.4525011486898887E-2</v>
      </c>
      <c r="E277" s="94">
        <f t="shared" si="47"/>
        <v>370</v>
      </c>
      <c r="F277" s="153">
        <f t="shared" si="37"/>
        <v>1.3324843369935113E-3</v>
      </c>
      <c r="G277" s="151">
        <f t="shared" si="39"/>
        <v>1</v>
      </c>
      <c r="H277" s="151">
        <f t="shared" si="41"/>
        <v>499</v>
      </c>
      <c r="I277" s="152">
        <f t="shared" si="45"/>
        <v>26.834958722045695</v>
      </c>
      <c r="J277" s="151">
        <f>SUM(I277:$I$314)</f>
        <v>276.21117094238826</v>
      </c>
      <c r="K277" s="151">
        <f t="shared" si="42"/>
        <v>370</v>
      </c>
      <c r="L277" s="94">
        <f t="shared" si="43"/>
        <v>414.58073956141868</v>
      </c>
      <c r="M277" s="151">
        <f t="shared" si="46"/>
        <v>274.86157899887894</v>
      </c>
    </row>
    <row r="278" spans="2:13" x14ac:dyDescent="0.2">
      <c r="B278" s="94">
        <f t="shared" si="44"/>
        <v>371</v>
      </c>
      <c r="C278" s="149">
        <f t="shared" si="38"/>
        <v>0.99879960499577092</v>
      </c>
      <c r="D278" s="150">
        <f t="shared" si="40"/>
        <v>1.3208933276442902E-2</v>
      </c>
      <c r="E278" s="94">
        <f t="shared" si="47"/>
        <v>371</v>
      </c>
      <c r="F278" s="153">
        <f t="shared" si="37"/>
        <v>1.2003950042290823E-3</v>
      </c>
      <c r="G278" s="151">
        <f t="shared" si="39"/>
        <v>1</v>
      </c>
      <c r="H278" s="151">
        <f t="shared" si="41"/>
        <v>499</v>
      </c>
      <c r="I278" s="152">
        <f t="shared" si="45"/>
        <v>24.469548894610476</v>
      </c>
      <c r="J278" s="151">
        <f>SUM(I278:$I$314)</f>
        <v>249.37621222034261</v>
      </c>
      <c r="K278" s="151">
        <f t="shared" si="42"/>
        <v>371</v>
      </c>
      <c r="L278" s="94">
        <f t="shared" si="43"/>
        <v>415.49025336122088</v>
      </c>
      <c r="M278" s="151">
        <f t="shared" si="46"/>
        <v>274.87422699668906</v>
      </c>
    </row>
    <row r="279" spans="2:13" x14ac:dyDescent="0.2">
      <c r="B279" s="94">
        <f t="shared" si="44"/>
        <v>372</v>
      </c>
      <c r="C279" s="149">
        <f t="shared" si="38"/>
        <v>0.99891960598081031</v>
      </c>
      <c r="D279" s="150">
        <f t="shared" si="40"/>
        <v>1.2000098503939238E-2</v>
      </c>
      <c r="E279" s="94">
        <f t="shared" si="47"/>
        <v>372</v>
      </c>
      <c r="F279" s="153">
        <f t="shared" si="37"/>
        <v>1.0803940191896899E-3</v>
      </c>
      <c r="G279" s="151">
        <f t="shared" si="39"/>
        <v>1</v>
      </c>
      <c r="H279" s="151">
        <f t="shared" si="41"/>
        <v>499</v>
      </c>
      <c r="I279" s="152">
        <f t="shared" si="45"/>
        <v>22.290182971067132</v>
      </c>
      <c r="J279" s="151">
        <f>SUM(I279:$I$314)</f>
        <v>224.90666332573213</v>
      </c>
      <c r="K279" s="151">
        <f t="shared" si="42"/>
        <v>372</v>
      </c>
      <c r="L279" s="94">
        <f t="shared" si="43"/>
        <v>416.34192587333121</v>
      </c>
      <c r="M279" s="151">
        <f t="shared" si="46"/>
        <v>274.88583472555052</v>
      </c>
    </row>
    <row r="280" spans="2:13" x14ac:dyDescent="0.2">
      <c r="B280" s="94">
        <f t="shared" si="44"/>
        <v>373</v>
      </c>
      <c r="C280" s="149">
        <f t="shared" si="38"/>
        <v>0.9990285159608312</v>
      </c>
      <c r="D280" s="150">
        <f t="shared" si="40"/>
        <v>1.0890998002088814E-2</v>
      </c>
      <c r="E280" s="94">
        <f t="shared" si="47"/>
        <v>373</v>
      </c>
      <c r="F280" s="153">
        <f t="shared" si="37"/>
        <v>9.7148403916880177E-4</v>
      </c>
      <c r="G280" s="151">
        <f t="shared" si="39"/>
        <v>0</v>
      </c>
      <c r="H280" s="151">
        <f t="shared" si="41"/>
        <v>500</v>
      </c>
      <c r="I280" s="152">
        <f t="shared" si="45"/>
        <v>20.284483778890419</v>
      </c>
      <c r="J280" s="151">
        <f>SUM(I280:$I$314)</f>
        <v>202.61648035466499</v>
      </c>
      <c r="K280" s="151">
        <f t="shared" si="42"/>
        <v>373</v>
      </c>
      <c r="L280" s="94">
        <f t="shared" si="43"/>
        <v>417.12775956262323</v>
      </c>
      <c r="M280" s="151">
        <f t="shared" si="46"/>
        <v>274.89647622038262</v>
      </c>
    </row>
    <row r="281" spans="2:13" x14ac:dyDescent="0.2">
      <c r="B281" s="94">
        <f t="shared" si="44"/>
        <v>374</v>
      </c>
      <c r="C281" s="149">
        <f t="shared" si="38"/>
        <v>0.99912726124148044</v>
      </c>
      <c r="D281" s="150">
        <f t="shared" si="40"/>
        <v>9.8745280649237266E-3</v>
      </c>
      <c r="E281" s="94">
        <f t="shared" si="47"/>
        <v>374</v>
      </c>
      <c r="F281" s="153">
        <f t="shared" si="37"/>
        <v>8.7273875851956451E-4</v>
      </c>
      <c r="G281" s="151">
        <f t="shared" si="39"/>
        <v>0</v>
      </c>
      <c r="H281" s="151">
        <f t="shared" si="41"/>
        <v>500</v>
      </c>
      <c r="I281" s="152">
        <f t="shared" si="45"/>
        <v>18.44068116124506</v>
      </c>
      <c r="J281" s="151">
        <f>SUM(I281:$I$314)</f>
        <v>182.33199657577458</v>
      </c>
      <c r="K281" s="151">
        <f t="shared" si="42"/>
        <v>374</v>
      </c>
      <c r="L281" s="94">
        <f t="shared" si="43"/>
        <v>417.83865972691797</v>
      </c>
      <c r="M281" s="151">
        <f t="shared" si="46"/>
        <v>274.90622135797054</v>
      </c>
    </row>
    <row r="282" spans="2:13" x14ac:dyDescent="0.2">
      <c r="B282" s="94">
        <f t="shared" si="44"/>
        <v>375</v>
      </c>
      <c r="C282" s="149">
        <f t="shared" si="38"/>
        <v>0.99921670104187876</v>
      </c>
      <c r="D282" s="150">
        <f t="shared" si="40"/>
        <v>8.9439800398327662E-3</v>
      </c>
      <c r="E282" s="94">
        <f t="shared" si="47"/>
        <v>375</v>
      </c>
      <c r="F282" s="153">
        <f t="shared" si="37"/>
        <v>7.8329895812123684E-4</v>
      </c>
      <c r="G282" s="151">
        <f t="shared" si="39"/>
        <v>0</v>
      </c>
      <c r="H282" s="151">
        <f t="shared" si="41"/>
        <v>500</v>
      </c>
      <c r="I282" s="152">
        <f t="shared" si="45"/>
        <v>16.747602624586854</v>
      </c>
      <c r="J282" s="151">
        <f>SUM(I282:$I$314)</f>
        <v>163.89131541452949</v>
      </c>
      <c r="K282" s="151">
        <f t="shared" si="42"/>
        <v>375</v>
      </c>
      <c r="L282" s="94">
        <f t="shared" si="43"/>
        <v>418.46427526886316</v>
      </c>
      <c r="M282" s="151">
        <f t="shared" si="46"/>
        <v>274.91513598847399</v>
      </c>
    </row>
    <row r="283" spans="2:13" x14ac:dyDescent="0.2">
      <c r="B283" s="94">
        <f t="shared" si="44"/>
        <v>376</v>
      </c>
      <c r="C283" s="149">
        <f t="shared" si="38"/>
        <v>0.9992976313319375</v>
      </c>
      <c r="D283" s="150">
        <f t="shared" si="40"/>
        <v>8.0930290058733867E-3</v>
      </c>
      <c r="E283" s="94">
        <f t="shared" si="47"/>
        <v>376</v>
      </c>
      <c r="F283" s="153">
        <f t="shared" si="37"/>
        <v>7.0236866806250298E-4</v>
      </c>
      <c r="G283" s="151">
        <f t="shared" si="39"/>
        <v>0</v>
      </c>
      <c r="H283" s="151">
        <f t="shared" si="41"/>
        <v>500</v>
      </c>
      <c r="I283" s="152">
        <f t="shared" si="45"/>
        <v>15.194661958527284</v>
      </c>
      <c r="J283" s="151">
        <f>SUM(I283:$I$314)</f>
        <v>147.14371278994264</v>
      </c>
      <c r="K283" s="151">
        <f t="shared" si="42"/>
        <v>376</v>
      </c>
      <c r="L283" s="94">
        <f t="shared" si="43"/>
        <v>418.99281525709654</v>
      </c>
      <c r="M283" s="151">
        <f t="shared" si="46"/>
        <v>274.92328207224801</v>
      </c>
    </row>
    <row r="284" spans="2:13" x14ac:dyDescent="0.2">
      <c r="B284" s="94">
        <f t="shared" si="44"/>
        <v>377</v>
      </c>
      <c r="C284" s="149">
        <f t="shared" si="38"/>
        <v>0.99937078854882044</v>
      </c>
      <c r="D284" s="150">
        <f t="shared" si="40"/>
        <v>7.3157216882946408E-3</v>
      </c>
      <c r="E284" s="94">
        <f t="shared" si="47"/>
        <v>377</v>
      </c>
      <c r="F284" s="153">
        <f t="shared" si="37"/>
        <v>6.2921145117955657E-4</v>
      </c>
      <c r="G284" s="151">
        <f t="shared" si="39"/>
        <v>0</v>
      </c>
      <c r="H284" s="151">
        <f t="shared" si="41"/>
        <v>500</v>
      </c>
      <c r="I284" s="152">
        <f t="shared" si="45"/>
        <v>13.771846078214661</v>
      </c>
      <c r="J284" s="151">
        <f>SUM(I284:$I$314)</f>
        <v>131.94905083141529</v>
      </c>
      <c r="K284" s="151">
        <f t="shared" si="42"/>
        <v>377</v>
      </c>
      <c r="L284" s="94">
        <f t="shared" si="43"/>
        <v>419.41083743487468</v>
      </c>
      <c r="M284" s="151">
        <f t="shared" si="46"/>
        <v>274.93071782088987</v>
      </c>
    </row>
    <row r="285" spans="2:13" x14ac:dyDescent="0.2">
      <c r="B285" s="94">
        <f t="shared" si="44"/>
        <v>378</v>
      </c>
      <c r="C285" s="149">
        <f t="shared" si="38"/>
        <v>0.99943685318632336</v>
      </c>
      <c r="D285" s="150">
        <f t="shared" si="40"/>
        <v>6.6064637502916135E-3</v>
      </c>
      <c r="E285" s="94">
        <f t="shared" si="47"/>
        <v>378</v>
      </c>
      <c r="F285" s="153">
        <f t="shared" si="37"/>
        <v>5.6314681367664043E-4</v>
      </c>
      <c r="G285" s="151">
        <f t="shared" si="39"/>
        <v>0</v>
      </c>
      <c r="H285" s="151">
        <f t="shared" si="41"/>
        <v>500</v>
      </c>
      <c r="I285" s="152">
        <f t="shared" si="45"/>
        <v>12.469700328675419</v>
      </c>
      <c r="J285" s="151">
        <f>SUM(I285:$I$314)</f>
        <v>118.17720475320066</v>
      </c>
      <c r="K285" s="151">
        <f t="shared" si="42"/>
        <v>378</v>
      </c>
      <c r="L285" s="94">
        <f t="shared" si="43"/>
        <v>419.70300420116786</v>
      </c>
      <c r="M285" s="151">
        <f t="shared" si="46"/>
        <v>274.93749784148298</v>
      </c>
    </row>
    <row r="286" spans="2:13" x14ac:dyDescent="0.2">
      <c r="B286" s="94">
        <f t="shared" si="44"/>
        <v>379</v>
      </c>
      <c r="C286" s="149">
        <f t="shared" si="38"/>
        <v>0.99949645325225644</v>
      </c>
      <c r="D286" s="150">
        <f t="shared" si="40"/>
        <v>5.9600065933085311E-3</v>
      </c>
      <c r="E286" s="94">
        <f t="shared" si="47"/>
        <v>379</v>
      </c>
      <c r="F286" s="153">
        <f t="shared" si="37"/>
        <v>5.0354674774355512E-4</v>
      </c>
      <c r="G286" s="151">
        <f t="shared" si="39"/>
        <v>0</v>
      </c>
      <c r="H286" s="151">
        <f t="shared" si="41"/>
        <v>500</v>
      </c>
      <c r="I286" s="152">
        <f t="shared" si="45"/>
        <v>11.279312477836395</v>
      </c>
      <c r="J286" s="151">
        <f>SUM(I286:$I$314)</f>
        <v>105.70750442452523</v>
      </c>
      <c r="K286" s="151">
        <f t="shared" si="42"/>
        <v>379</v>
      </c>
      <c r="L286" s="94">
        <f t="shared" si="43"/>
        <v>419.85180084356199</v>
      </c>
      <c r="M286" s="151">
        <f t="shared" si="46"/>
        <v>274.94367328306333</v>
      </c>
    </row>
    <row r="287" spans="2:13" x14ac:dyDescent="0.2">
      <c r="B287" s="94">
        <f t="shared" si="44"/>
        <v>380</v>
      </c>
      <c r="C287" s="149">
        <f t="shared" si="38"/>
        <v>0.99955016759014448</v>
      </c>
      <c r="D287" s="150">
        <f t="shared" si="40"/>
        <v>5.371433788803337E-3</v>
      </c>
      <c r="E287" s="94">
        <f t="shared" si="47"/>
        <v>380</v>
      </c>
      <c r="F287" s="153">
        <f t="shared" si="37"/>
        <v>4.4983240985552175E-4</v>
      </c>
      <c r="G287" s="151">
        <f t="shared" si="39"/>
        <v>0</v>
      </c>
      <c r="H287" s="151">
        <f t="shared" si="41"/>
        <v>500</v>
      </c>
      <c r="I287" s="152">
        <f t="shared" si="45"/>
        <v>10.192295614254332</v>
      </c>
      <c r="J287" s="151">
        <f>SUM(I287:$I$314)</f>
        <v>94.428191946688827</v>
      </c>
      <c r="K287" s="151">
        <f t="shared" si="42"/>
        <v>380</v>
      </c>
      <c r="L287" s="94">
        <f t="shared" si="43"/>
        <v>419.83720993788552</v>
      </c>
      <c r="M287" s="151">
        <f t="shared" si="46"/>
        <v>274.94929198439888</v>
      </c>
    </row>
    <row r="288" spans="2:13" x14ac:dyDescent="0.2">
      <c r="B288" s="94">
        <f t="shared" si="44"/>
        <v>381</v>
      </c>
      <c r="C288" s="149">
        <f t="shared" si="38"/>
        <v>0.99959852906268531</v>
      </c>
      <c r="D288" s="150">
        <f t="shared" si="40"/>
        <v>4.8361472540836559E-3</v>
      </c>
      <c r="E288" s="94">
        <f t="shared" si="47"/>
        <v>381</v>
      </c>
      <c r="F288" s="153">
        <f t="shared" si="37"/>
        <v>4.0147093731468519E-4</v>
      </c>
      <c r="G288" s="151">
        <f t="shared" si="39"/>
        <v>0</v>
      </c>
      <c r="H288" s="151">
        <f t="shared" si="41"/>
        <v>500</v>
      </c>
      <c r="I288" s="152">
        <f t="shared" si="45"/>
        <v>9.2007701508941562</v>
      </c>
      <c r="J288" s="151">
        <f>SUM(I288:$I$314)</f>
        <v>84.235896332434507</v>
      </c>
      <c r="K288" s="151">
        <f t="shared" si="42"/>
        <v>381</v>
      </c>
      <c r="L288" s="94">
        <f t="shared" si="43"/>
        <v>419.63633480352195</v>
      </c>
      <c r="M288" s="151">
        <f t="shared" si="46"/>
        <v>274.95439862223293</v>
      </c>
    </row>
    <row r="289" spans="2:13" x14ac:dyDescent="0.2">
      <c r="B289" s="94">
        <f t="shared" si="44"/>
        <v>382</v>
      </c>
      <c r="C289" s="149">
        <f t="shared" si="38"/>
        <v>0.99964202759544663</v>
      </c>
      <c r="D289" s="150">
        <f t="shared" si="40"/>
        <v>4.3498532761310216E-3</v>
      </c>
      <c r="E289" s="94">
        <f t="shared" si="47"/>
        <v>382</v>
      </c>
      <c r="F289" s="153">
        <f t="shared" si="37"/>
        <v>3.5797240455337498E-4</v>
      </c>
      <c r="G289" s="151">
        <f t="shared" si="39"/>
        <v>0</v>
      </c>
      <c r="H289" s="151">
        <f t="shared" si="41"/>
        <v>500</v>
      </c>
      <c r="I289" s="152">
        <f t="shared" si="45"/>
        <v>8.2973451242199232</v>
      </c>
      <c r="J289" s="151">
        <f>SUM(I289:$I$314)</f>
        <v>75.035126181540349</v>
      </c>
      <c r="K289" s="151">
        <f t="shared" si="42"/>
        <v>382</v>
      </c>
      <c r="L289" s="94">
        <f t="shared" si="43"/>
        <v>419.22296370949647</v>
      </c>
      <c r="M289" s="151">
        <f t="shared" si="46"/>
        <v>274.95903485920996</v>
      </c>
    </row>
    <row r="290" spans="2:13" x14ac:dyDescent="0.2">
      <c r="B290" s="94">
        <f t="shared" si="44"/>
        <v>383</v>
      </c>
      <c r="C290" s="149">
        <f t="shared" si="38"/>
        <v>0.99968111308022678</v>
      </c>
      <c r="D290" s="150">
        <f t="shared" si="40"/>
        <v>3.9085484780154722E-3</v>
      </c>
      <c r="E290" s="94">
        <f t="shared" si="47"/>
        <v>383</v>
      </c>
      <c r="F290" s="153">
        <f t="shared" ref="F290:F314" si="48">1-C290</f>
        <v>3.1888691977322026E-4</v>
      </c>
      <c r="G290" s="151">
        <f t="shared" si="39"/>
        <v>0</v>
      </c>
      <c r="H290" s="151">
        <f t="shared" si="41"/>
        <v>500</v>
      </c>
      <c r="I290" s="152">
        <f t="shared" si="45"/>
        <v>7.4750989642045909</v>
      </c>
      <c r="J290" s="151">
        <f>SUM(I290:$I$314)</f>
        <v>66.737781057320447</v>
      </c>
      <c r="K290" s="151">
        <f t="shared" si="42"/>
        <v>383</v>
      </c>
      <c r="L290" s="94">
        <f t="shared" si="43"/>
        <v>418.56706512002256</v>
      </c>
      <c r="M290" s="151">
        <f t="shared" si="46"/>
        <v>274.96323949076822</v>
      </c>
    </row>
    <row r="291" spans="2:13" x14ac:dyDescent="0.2">
      <c r="B291" s="94">
        <f t="shared" si="44"/>
        <v>384</v>
      </c>
      <c r="C291" s="149">
        <f t="shared" si="38"/>
        <v>0.99971619813835944</v>
      </c>
      <c r="D291" s="150">
        <f t="shared" si="40"/>
        <v>3.5085058132655611E-3</v>
      </c>
      <c r="E291" s="94">
        <f t="shared" si="47"/>
        <v>384</v>
      </c>
      <c r="F291" s="153">
        <f t="shared" si="48"/>
        <v>2.8380186164056465E-4</v>
      </c>
      <c r="G291" s="151">
        <f t="shared" si="39"/>
        <v>0</v>
      </c>
      <c r="H291" s="151">
        <f t="shared" si="41"/>
        <v>500</v>
      </c>
      <c r="I291" s="152">
        <f t="shared" si="45"/>
        <v>6.7275598969367136</v>
      </c>
      <c r="J291" s="151">
        <f>SUM(I291:$I$314)</f>
        <v>59.26268209311587</v>
      </c>
      <c r="K291" s="151">
        <f t="shared" si="42"/>
        <v>384</v>
      </c>
      <c r="L291" s="94">
        <f t="shared" si="43"/>
        <v>417.63420261261092</v>
      </c>
      <c r="M291" s="151">
        <f t="shared" si="46"/>
        <v>274.96704859034969</v>
      </c>
    </row>
    <row r="292" spans="2:13" x14ac:dyDescent="0.2">
      <c r="B292" s="94">
        <f t="shared" si="44"/>
        <v>385</v>
      </c>
      <c r="C292" s="149">
        <f t="shared" si="38"/>
        <v>0.99974766074501109</v>
      </c>
      <c r="D292" s="150">
        <f t="shared" si="40"/>
        <v>3.1462606651655456E-3</v>
      </c>
      <c r="E292" s="94">
        <f t="shared" si="47"/>
        <v>385</v>
      </c>
      <c r="F292" s="153">
        <f t="shared" si="48"/>
        <v>2.5233925498890919E-4</v>
      </c>
      <c r="G292" s="151">
        <f t="shared" si="39"/>
        <v>0</v>
      </c>
      <c r="H292" s="151">
        <f t="shared" si="41"/>
        <v>500</v>
      </c>
      <c r="I292" s="152">
        <f t="shared" si="45"/>
        <v>6.0486861287807621</v>
      </c>
      <c r="J292" s="151">
        <f>SUM(I292:$I$314)</f>
        <v>52.535122196179152</v>
      </c>
      <c r="K292" s="151">
        <f t="shared" si="42"/>
        <v>385</v>
      </c>
      <c r="L292" s="94">
        <f t="shared" si="43"/>
        <v>416.38485616110876</v>
      </c>
      <c r="M292" s="151">
        <f t="shared" si="46"/>
        <v>274.97049565234437</v>
      </c>
    </row>
    <row r="293" spans="2:13" x14ac:dyDescent="0.2">
      <c r="B293" s="94">
        <f t="shared" si="44"/>
        <v>386</v>
      </c>
      <c r="C293" s="149">
        <f t="shared" si="38"/>
        <v>0.99977584671620501</v>
      </c>
      <c r="D293" s="150">
        <f t="shared" si="40"/>
        <v>2.818597119391697E-3</v>
      </c>
      <c r="E293" s="94">
        <f t="shared" si="47"/>
        <v>386</v>
      </c>
      <c r="F293" s="153">
        <f t="shared" si="48"/>
        <v>2.2415328379499222E-4</v>
      </c>
      <c r="G293" s="151">
        <f t="shared" si="39"/>
        <v>0</v>
      </c>
      <c r="H293" s="151">
        <f t="shared" si="41"/>
        <v>500</v>
      </c>
      <c r="I293" s="152">
        <f t="shared" si="45"/>
        <v>5.432845947627496</v>
      </c>
      <c r="J293" s="151">
        <f>SUM(I293:$I$314)</f>
        <v>46.486436067398394</v>
      </c>
      <c r="K293" s="151">
        <f t="shared" si="42"/>
        <v>386</v>
      </c>
      <c r="L293" s="94">
        <f t="shared" si="43"/>
        <v>414.77363418788281</v>
      </c>
      <c r="M293" s="151">
        <f t="shared" si="46"/>
        <v>274.97361173224959</v>
      </c>
    </row>
    <row r="294" spans="2:13" x14ac:dyDescent="0.2">
      <c r="B294" s="94">
        <f t="shared" si="44"/>
        <v>387</v>
      </c>
      <c r="C294" s="149">
        <f t="shared" si="38"/>
        <v>0.99980107206090452</v>
      </c>
      <c r="D294" s="150">
        <f t="shared" si="40"/>
        <v>2.5225344699508767E-3</v>
      </c>
      <c r="E294" s="94">
        <f t="shared" si="47"/>
        <v>387</v>
      </c>
      <c r="F294" s="153">
        <f t="shared" si="48"/>
        <v>1.9892793909548345E-4</v>
      </c>
      <c r="G294" s="151">
        <f t="shared" si="39"/>
        <v>0</v>
      </c>
      <c r="H294" s="151">
        <f t="shared" si="41"/>
        <v>500</v>
      </c>
      <c r="I294" s="152">
        <f t="shared" si="45"/>
        <v>4.8747978631800688</v>
      </c>
      <c r="J294" s="151">
        <f>SUM(I294:$I$314)</f>
        <v>41.053590119770895</v>
      </c>
      <c r="K294" s="151">
        <f t="shared" si="42"/>
        <v>387</v>
      </c>
      <c r="L294" s="94">
        <f t="shared" si="43"/>
        <v>412.74835808825804</v>
      </c>
      <c r="M294" s="151">
        <f t="shared" si="46"/>
        <v>274.97642558359036</v>
      </c>
    </row>
    <row r="295" spans="2:13" x14ac:dyDescent="0.2">
      <c r="B295" s="94">
        <f t="shared" si="44"/>
        <v>388</v>
      </c>
      <c r="C295" s="149">
        <f t="shared" si="38"/>
        <v>0.99982362520101742</v>
      </c>
      <c r="D295" s="150">
        <f t="shared" si="40"/>
        <v>2.2553140112901993E-3</v>
      </c>
      <c r="E295" s="94">
        <f t="shared" si="47"/>
        <v>388</v>
      </c>
      <c r="F295" s="153">
        <f t="shared" si="48"/>
        <v>1.7637479898258146E-4</v>
      </c>
      <c r="G295" s="151">
        <f t="shared" si="39"/>
        <v>0</v>
      </c>
      <c r="H295" s="151">
        <f t="shared" si="41"/>
        <v>500</v>
      </c>
      <c r="I295" s="152">
        <f t="shared" si="45"/>
        <v>4.3696708968747613</v>
      </c>
      <c r="J295" s="151">
        <f>SUM(I295:$I$314)</f>
        <v>36.178792256590825</v>
      </c>
      <c r="K295" s="151">
        <f t="shared" si="42"/>
        <v>388</v>
      </c>
      <c r="L295" s="94">
        <f t="shared" si="43"/>
        <v>410.24899776258616</v>
      </c>
      <c r="M295" s="151">
        <f t="shared" si="46"/>
        <v>274.97896379120601</v>
      </c>
    </row>
    <row r="296" spans="2:13" x14ac:dyDescent="0.2">
      <c r="B296" s="94">
        <f t="shared" si="44"/>
        <v>389</v>
      </c>
      <c r="C296" s="149">
        <f t="shared" si="38"/>
        <v>0.99984376906263195</v>
      </c>
      <c r="D296" s="150">
        <f t="shared" si="40"/>
        <v>2.0143861614529968E-3</v>
      </c>
      <c r="E296" s="94">
        <f t="shared" si="47"/>
        <v>389</v>
      </c>
      <c r="F296" s="153">
        <f t="shared" si="48"/>
        <v>1.5623093736805149E-4</v>
      </c>
      <c r="G296" s="151">
        <f t="shared" si="39"/>
        <v>0</v>
      </c>
      <c r="H296" s="151">
        <f t="shared" si="41"/>
        <v>500</v>
      </c>
      <c r="I296" s="152">
        <f t="shared" si="45"/>
        <v>3.9129451186224462</v>
      </c>
      <c r="J296" s="151">
        <f>SUM(I296:$I$314)</f>
        <v>31.809121359716059</v>
      </c>
      <c r="K296" s="151">
        <f t="shared" si="42"/>
        <v>389</v>
      </c>
      <c r="L296" s="94">
        <f t="shared" si="43"/>
        <v>407.20643293305716</v>
      </c>
      <c r="M296" s="151">
        <f t="shared" si="46"/>
        <v>274.98125090056698</v>
      </c>
    </row>
    <row r="297" spans="2:13" x14ac:dyDescent="0.2">
      <c r="B297" s="94">
        <f t="shared" si="44"/>
        <v>390</v>
      </c>
      <c r="C297" s="149">
        <f t="shared" si="38"/>
        <v>0.99986174304218089</v>
      </c>
      <c r="D297" s="150">
        <f t="shared" si="40"/>
        <v>1.7973979548946417E-3</v>
      </c>
      <c r="E297" s="94">
        <f t="shared" si="47"/>
        <v>390</v>
      </c>
      <c r="F297" s="153">
        <f t="shared" si="48"/>
        <v>1.3825695781910508E-4</v>
      </c>
      <c r="G297" s="151">
        <f t="shared" si="39"/>
        <v>0</v>
      </c>
      <c r="H297" s="151">
        <f t="shared" si="41"/>
        <v>500</v>
      </c>
      <c r="I297" s="152">
        <f t="shared" si="45"/>
        <v>3.5004325171573147</v>
      </c>
      <c r="J297" s="151">
        <f>SUM(I297:$I$314)</f>
        <v>27.896176241093613</v>
      </c>
      <c r="K297" s="151">
        <f t="shared" si="42"/>
        <v>390</v>
      </c>
      <c r="L297" s="94">
        <f t="shared" si="43"/>
        <v>403.54101061001029</v>
      </c>
      <c r="M297" s="151">
        <f t="shared" si="46"/>
        <v>274.9833095428429</v>
      </c>
    </row>
    <row r="298" spans="2:13" x14ac:dyDescent="0.2">
      <c r="B298" s="94">
        <f t="shared" si="44"/>
        <v>391</v>
      </c>
      <c r="C298" s="149">
        <f t="shared" si="38"/>
        <v>0.99987776485154334</v>
      </c>
      <c r="D298" s="150">
        <f t="shared" si="40"/>
        <v>1.6021809362443129E-3</v>
      </c>
      <c r="E298" s="94">
        <f t="shared" si="47"/>
        <v>391</v>
      </c>
      <c r="F298" s="153">
        <f t="shared" si="48"/>
        <v>1.2223514845666195E-4</v>
      </c>
      <c r="G298" s="151">
        <f t="shared" si="39"/>
        <v>0</v>
      </c>
      <c r="H298" s="151">
        <f t="shared" si="41"/>
        <v>500</v>
      </c>
      <c r="I298" s="152">
        <f t="shared" si="45"/>
        <v>3.1282582780170207</v>
      </c>
      <c r="J298" s="151">
        <f>SUM(I298:$I$314)</f>
        <v>24.395743723936299</v>
      </c>
      <c r="K298" s="151">
        <f t="shared" si="42"/>
        <v>391</v>
      </c>
      <c r="L298" s="94">
        <f t="shared" si="43"/>
        <v>399.1608638260987</v>
      </c>
      <c r="M298" s="151">
        <f t="shared" si="46"/>
        <v>274.98516055549436</v>
      </c>
    </row>
    <row r="299" spans="2:13" x14ac:dyDescent="0.2">
      <c r="B299" s="94">
        <f t="shared" si="44"/>
        <v>392</v>
      </c>
      <c r="C299" s="149">
        <f t="shared" si="38"/>
        <v>0.99989203224635614</v>
      </c>
      <c r="D299" s="150">
        <f t="shared" si="40"/>
        <v>1.4267394812805811E-3</v>
      </c>
      <c r="E299" s="94">
        <f t="shared" si="47"/>
        <v>392</v>
      </c>
      <c r="F299" s="153">
        <f t="shared" si="48"/>
        <v>1.0796775364385613E-4</v>
      </c>
      <c r="G299" s="151">
        <f t="shared" si="39"/>
        <v>0</v>
      </c>
      <c r="H299" s="151">
        <f t="shared" si="41"/>
        <v>500</v>
      </c>
      <c r="I299" s="152">
        <f t="shared" si="45"/>
        <v>2.7928425346067378</v>
      </c>
      <c r="J299" s="151">
        <f>SUM(I299:$I$314)</f>
        <v>21.267485445919277</v>
      </c>
      <c r="K299" s="151">
        <f t="shared" si="42"/>
        <v>392</v>
      </c>
      <c r="L299" s="94">
        <f t="shared" si="43"/>
        <v>393.95995059918516</v>
      </c>
      <c r="M299" s="151">
        <f t="shared" si="46"/>
        <v>274.98682309821129</v>
      </c>
    </row>
    <row r="300" spans="2:13" x14ac:dyDescent="0.2">
      <c r="B300" s="94">
        <f t="shared" si="44"/>
        <v>393</v>
      </c>
      <c r="C300" s="149">
        <f t="shared" si="38"/>
        <v>0.9999047246420063</v>
      </c>
      <c r="D300" s="150">
        <f t="shared" si="40"/>
        <v>1.2692395650160115E-3</v>
      </c>
      <c r="E300" s="94">
        <f t="shared" si="47"/>
        <v>393</v>
      </c>
      <c r="F300" s="153">
        <f t="shared" si="48"/>
        <v>9.5275357993696019E-5</v>
      </c>
      <c r="G300" s="151">
        <f t="shared" si="39"/>
        <v>0</v>
      </c>
      <c r="H300" s="151">
        <f t="shared" si="41"/>
        <v>500</v>
      </c>
      <c r="I300" s="152">
        <f t="shared" si="45"/>
        <v>2.4908826463439224</v>
      </c>
      <c r="J300" s="151">
        <f>SUM(I300:$I$314)</f>
        <v>18.474642911312539</v>
      </c>
      <c r="K300" s="151">
        <f t="shared" si="42"/>
        <v>393</v>
      </c>
      <c r="L300" s="94">
        <f t="shared" si="43"/>
        <v>387.81576475493131</v>
      </c>
      <c r="M300" s="151">
        <f t="shared" si="46"/>
        <v>274.98831476406565</v>
      </c>
    </row>
    <row r="301" spans="2:13" x14ac:dyDescent="0.2">
      <c r="B301" s="94">
        <f t="shared" si="44"/>
        <v>394</v>
      </c>
      <c r="C301" s="149">
        <f t="shared" si="38"/>
        <v>0.99991600462192487</v>
      </c>
      <c r="D301" s="150">
        <f t="shared" si="40"/>
        <v>1.1279979918565886E-3</v>
      </c>
      <c r="E301" s="94">
        <f t="shared" si="47"/>
        <v>394</v>
      </c>
      <c r="F301" s="153">
        <f t="shared" si="48"/>
        <v>8.3995378075130134E-5</v>
      </c>
      <c r="G301" s="151">
        <f t="shared" si="39"/>
        <v>0</v>
      </c>
      <c r="H301" s="151">
        <f t="shared" si="41"/>
        <v>500</v>
      </c>
      <c r="I301" s="152">
        <f t="shared" si="45"/>
        <v>2.219336048977838</v>
      </c>
      <c r="J301" s="151">
        <f>SUM(I301:$I$314)</f>
        <v>15.983760264968614</v>
      </c>
      <c r="K301" s="151">
        <f t="shared" si="42"/>
        <v>394</v>
      </c>
      <c r="L301" s="94">
        <f t="shared" si="43"/>
        <v>380.58666158206586</v>
      </c>
      <c r="M301" s="151">
        <f t="shared" si="46"/>
        <v>274.98965168579042</v>
      </c>
    </row>
    <row r="302" spans="2:13" x14ac:dyDescent="0.2">
      <c r="B302" s="94">
        <f t="shared" si="44"/>
        <v>395</v>
      </c>
      <c r="C302" s="149">
        <f t="shared" si="38"/>
        <v>0.99992601934291003</v>
      </c>
      <c r="D302" s="150">
        <f t="shared" si="40"/>
        <v>1.0014720985163095E-3</v>
      </c>
      <c r="E302" s="94">
        <f t="shared" si="47"/>
        <v>395</v>
      </c>
      <c r="F302" s="153">
        <f t="shared" si="48"/>
        <v>7.3980657089967039E-5</v>
      </c>
      <c r="G302" s="151">
        <f t="shared" si="39"/>
        <v>0</v>
      </c>
      <c r="H302" s="151">
        <f t="shared" si="41"/>
        <v>500</v>
      </c>
      <c r="I302" s="152">
        <f t="shared" si="45"/>
        <v>1.9754037143234207</v>
      </c>
      <c r="J302" s="151">
        <f>SUM(I302:$I$314)</f>
        <v>13.764424215990777</v>
      </c>
      <c r="K302" s="151">
        <f t="shared" si="42"/>
        <v>395</v>
      </c>
      <c r="L302" s="94">
        <f t="shared" si="43"/>
        <v>372.10873104984773</v>
      </c>
      <c r="M302" s="151">
        <f t="shared" si="46"/>
        <v>274.99084863713495</v>
      </c>
    </row>
    <row r="303" spans="2:13" x14ac:dyDescent="0.2">
      <c r="B303" s="94">
        <f t="shared" si="44"/>
        <v>396</v>
      </c>
      <c r="C303" s="149">
        <f t="shared" si="38"/>
        <v>0.99993490184226341</v>
      </c>
      <c r="D303" s="150">
        <f t="shared" si="40"/>
        <v>8.8824993533798136E-4</v>
      </c>
      <c r="E303" s="94">
        <f t="shared" si="47"/>
        <v>396</v>
      </c>
      <c r="F303" s="153">
        <f t="shared" si="48"/>
        <v>6.5098157736587225E-5</v>
      </c>
      <c r="G303" s="151">
        <f t="shared" si="39"/>
        <v>0</v>
      </c>
      <c r="H303" s="151">
        <f t="shared" si="41"/>
        <v>500</v>
      </c>
      <c r="I303" s="152">
        <f t="shared" si="45"/>
        <v>1.7565142471308581</v>
      </c>
      <c r="J303" s="151">
        <f>SUM(I303:$I$314)</f>
        <v>11.789020501667357</v>
      </c>
      <c r="K303" s="151">
        <f t="shared" si="42"/>
        <v>396</v>
      </c>
      <c r="L303" s="94">
        <f t="shared" si="43"/>
        <v>362.19213911921673</v>
      </c>
      <c r="M303" s="151">
        <f t="shared" si="46"/>
        <v>274.99191912928103</v>
      </c>
    </row>
    <row r="304" spans="2:13" x14ac:dyDescent="0.2">
      <c r="B304" s="94">
        <f t="shared" si="44"/>
        <v>397</v>
      </c>
      <c r="C304" s="149">
        <f t="shared" si="38"/>
        <v>0.99994277225155048</v>
      </c>
      <c r="D304" s="150">
        <f t="shared" si="40"/>
        <v>7.870409287069613E-4</v>
      </c>
      <c r="E304" s="94">
        <f t="shared" si="47"/>
        <v>397</v>
      </c>
      <c r="F304" s="153">
        <f t="shared" si="48"/>
        <v>5.7227748449517613E-5</v>
      </c>
      <c r="G304" s="151">
        <f t="shared" si="39"/>
        <v>0</v>
      </c>
      <c r="H304" s="151">
        <f t="shared" si="41"/>
        <v>500</v>
      </c>
      <c r="I304" s="152">
        <f t="shared" si="45"/>
        <v>1.5603086411615508</v>
      </c>
      <c r="J304" s="151">
        <f>SUM(I304:$I$314)</f>
        <v>10.032506254536498</v>
      </c>
      <c r="K304" s="151">
        <f t="shared" si="42"/>
        <v>397</v>
      </c>
      <c r="L304" s="94">
        <f t="shared" si="43"/>
        <v>350.61684327442958</v>
      </c>
      <c r="M304" s="151">
        <f t="shared" si="46"/>
        <v>274.99287550234021</v>
      </c>
    </row>
    <row r="305" spans="2:13" x14ac:dyDescent="0.2">
      <c r="B305" s="94">
        <f t="shared" si="44"/>
        <v>398</v>
      </c>
      <c r="C305" s="149">
        <f t="shared" si="38"/>
        <v>0.99994973892178085</v>
      </c>
      <c r="D305" s="150">
        <f t="shared" si="40"/>
        <v>6.9666702303683437E-4</v>
      </c>
      <c r="E305" s="94">
        <f t="shared" si="47"/>
        <v>398</v>
      </c>
      <c r="F305" s="153">
        <f t="shared" si="48"/>
        <v>5.0261078219149269E-5</v>
      </c>
      <c r="G305" s="151">
        <f t="shared" si="39"/>
        <v>0</v>
      </c>
      <c r="H305" s="151">
        <f t="shared" si="41"/>
        <v>500</v>
      </c>
      <c r="I305" s="152">
        <f t="shared" si="45"/>
        <v>1.3846257082857081</v>
      </c>
      <c r="J305" s="151">
        <f>SUM(I305:$I$314)</f>
        <v>8.4721976133749486</v>
      </c>
      <c r="K305" s="151">
        <f t="shared" si="42"/>
        <v>398</v>
      </c>
      <c r="L305" s="94">
        <f t="shared" si="43"/>
        <v>337.12757121661093</v>
      </c>
      <c r="M305" s="151">
        <f t="shared" si="46"/>
        <v>274.9937290119758</v>
      </c>
    </row>
    <row r="306" spans="2:13" x14ac:dyDescent="0.2">
      <c r="B306" s="94">
        <f t="shared" si="44"/>
        <v>399</v>
      </c>
      <c r="C306" s="149">
        <f t="shared" si="38"/>
        <v>0.99995589946476526</v>
      </c>
      <c r="D306" s="150">
        <f t="shared" si="40"/>
        <v>6.160542984412487E-4</v>
      </c>
      <c r="E306" s="94">
        <f t="shared" si="47"/>
        <v>399</v>
      </c>
      <c r="F306" s="153">
        <f t="shared" si="48"/>
        <v>4.4100535234736782E-5</v>
      </c>
      <c r="G306" s="151">
        <f t="shared" si="39"/>
        <v>0</v>
      </c>
      <c r="H306" s="151">
        <f t="shared" si="41"/>
        <v>500</v>
      </c>
      <c r="I306" s="152">
        <f t="shared" si="45"/>
        <v>1.227488189644188</v>
      </c>
      <c r="J306" s="151">
        <f>SUM(I306:$I$314)</f>
        <v>7.0875719050892405</v>
      </c>
      <c r="K306" s="151">
        <f t="shared" si="42"/>
        <v>399</v>
      </c>
      <c r="L306" s="94">
        <f t="shared" si="43"/>
        <v>321.42793131030095</v>
      </c>
      <c r="M306" s="151">
        <f t="shared" si="46"/>
        <v>274.99448991122318</v>
      </c>
    </row>
    <row r="307" spans="2:13" x14ac:dyDescent="0.2">
      <c r="B307" s="94">
        <f t="shared" si="44"/>
        <v>400</v>
      </c>
      <c r="C307" s="149">
        <f t="shared" si="38"/>
        <v>0.99996134171533479</v>
      </c>
      <c r="D307" s="150">
        <f t="shared" si="40"/>
        <v>5.4422505695317369E-4</v>
      </c>
      <c r="E307" s="94">
        <f t="shared" si="47"/>
        <v>400</v>
      </c>
      <c r="F307" s="153">
        <f t="shared" si="48"/>
        <v>3.8658284665205045E-5</v>
      </c>
      <c r="G307" s="151">
        <f t="shared" si="39"/>
        <v>0</v>
      </c>
      <c r="H307" s="151">
        <f t="shared" si="41"/>
        <v>500</v>
      </c>
      <c r="I307" s="152">
        <f t="shared" si="45"/>
        <v>1.0870895512639644</v>
      </c>
      <c r="J307" s="151">
        <f>SUM(I307:$I$314)</f>
        <v>5.8600837154450529</v>
      </c>
      <c r="K307" s="151">
        <f t="shared" si="42"/>
        <v>400</v>
      </c>
      <c r="L307" s="94">
        <f t="shared" si="43"/>
        <v>303.17349909317147</v>
      </c>
      <c r="M307" s="151">
        <f t="shared" si="46"/>
        <v>274.99516752760184</v>
      </c>
    </row>
    <row r="308" spans="2:13" x14ac:dyDescent="0.2">
      <c r="B308" s="94">
        <f t="shared" si="44"/>
        <v>401</v>
      </c>
      <c r="C308" s="149">
        <f t="shared" si="38"/>
        <v>0.99996614461901945</v>
      </c>
      <c r="D308" s="150">
        <f t="shared" si="40"/>
        <v>4.8029036846530815E-4</v>
      </c>
      <c r="E308" s="94">
        <f t="shared" si="47"/>
        <v>401</v>
      </c>
      <c r="F308" s="153">
        <f t="shared" si="48"/>
        <v>3.3855380980551963E-5</v>
      </c>
      <c r="G308" s="151">
        <f t="shared" si="39"/>
        <v>0</v>
      </c>
      <c r="H308" s="151">
        <f t="shared" si="41"/>
        <v>500</v>
      </c>
      <c r="I308" s="152">
        <f t="shared" si="45"/>
        <v>0.96178146285177957</v>
      </c>
      <c r="J308" s="151">
        <f>SUM(I308:$I$314)</f>
        <v>4.772994164181088</v>
      </c>
      <c r="K308" s="151">
        <f t="shared" si="42"/>
        <v>401</v>
      </c>
      <c r="L308" s="94">
        <f t="shared" si="43"/>
        <v>281.9636953382925</v>
      </c>
      <c r="M308" s="151">
        <f t="shared" si="46"/>
        <v>274.99577033563247</v>
      </c>
    </row>
    <row r="309" spans="2:13" x14ac:dyDescent="0.2">
      <c r="B309" s="94">
        <f t="shared" si="44"/>
        <v>402</v>
      </c>
      <c r="C309" s="149">
        <f t="shared" si="38"/>
        <v>0.99997037904966779</v>
      </c>
      <c r="D309" s="150">
        <f t="shared" si="40"/>
        <v>4.234430648342169E-4</v>
      </c>
      <c r="E309" s="94">
        <f t="shared" si="47"/>
        <v>402</v>
      </c>
      <c r="F309" s="153">
        <f t="shared" si="48"/>
        <v>2.9620950332209794E-5</v>
      </c>
      <c r="G309" s="151">
        <f t="shared" si="39"/>
        <v>0</v>
      </c>
      <c r="H309" s="151">
        <f t="shared" si="41"/>
        <v>500</v>
      </c>
      <c r="I309" s="152">
        <f t="shared" si="45"/>
        <v>0.85006195265469042</v>
      </c>
      <c r="J309" s="151">
        <f>SUM(I309:$I$314)</f>
        <v>3.8112127013293087</v>
      </c>
      <c r="K309" s="151">
        <f t="shared" si="42"/>
        <v>402</v>
      </c>
      <c r="L309" s="94">
        <f t="shared" si="43"/>
        <v>257.33223671659175</v>
      </c>
      <c r="M309" s="151">
        <f t="shared" si="46"/>
        <v>274.99630602488725</v>
      </c>
    </row>
    <row r="310" spans="2:13" x14ac:dyDescent="0.2">
      <c r="B310" s="94">
        <f t="shared" si="44"/>
        <v>403</v>
      </c>
      <c r="C310" s="149">
        <f t="shared" si="38"/>
        <v>0.99997410856136759</v>
      </c>
      <c r="D310" s="150">
        <f t="shared" si="40"/>
        <v>3.7295116998015132E-4</v>
      </c>
      <c r="E310" s="94">
        <f t="shared" si="47"/>
        <v>403</v>
      </c>
      <c r="F310" s="153">
        <f t="shared" si="48"/>
        <v>2.5891438632408281E-5</v>
      </c>
      <c r="G310" s="151">
        <f t="shared" si="39"/>
        <v>0</v>
      </c>
      <c r="H310" s="151">
        <f t="shared" si="41"/>
        <v>500</v>
      </c>
      <c r="I310" s="152">
        <f t="shared" si="45"/>
        <v>0.75056422958505453</v>
      </c>
      <c r="J310" s="151">
        <f>SUM(I310:$I$314)</f>
        <v>2.9611507486746182</v>
      </c>
      <c r="K310" s="151">
        <f t="shared" si="42"/>
        <v>403</v>
      </c>
      <c r="L310" s="94">
        <f t="shared" si="43"/>
        <v>228.7358992070954</v>
      </c>
      <c r="M310" s="151">
        <f t="shared" si="46"/>
        <v>274.99678156371812</v>
      </c>
    </row>
    <row r="311" spans="2:13" x14ac:dyDescent="0.2">
      <c r="B311" s="94">
        <f t="shared" si="44"/>
        <v>404</v>
      </c>
      <c r="C311" s="149">
        <f t="shared" si="38"/>
        <v>0.9999773900788792</v>
      </c>
      <c r="D311" s="150">
        <f t="shared" si="40"/>
        <v>3.2815175116107653E-4</v>
      </c>
      <c r="E311" s="94">
        <f t="shared" si="47"/>
        <v>404</v>
      </c>
      <c r="F311" s="153">
        <f t="shared" si="48"/>
        <v>2.2609921120797516E-5</v>
      </c>
      <c r="G311" s="151">
        <f t="shared" si="39"/>
        <v>0</v>
      </c>
      <c r="H311" s="151">
        <f t="shared" si="41"/>
        <v>500</v>
      </c>
      <c r="I311" s="152">
        <f t="shared" si="45"/>
        <v>0.6620461579674719</v>
      </c>
      <c r="J311" s="151">
        <f>SUM(I311:$I$314)</f>
        <v>2.2105865190895635</v>
      </c>
      <c r="K311" s="151">
        <f t="shared" si="42"/>
        <v>404</v>
      </c>
      <c r="L311" s="94">
        <f t="shared" si="43"/>
        <v>195.54128537460284</v>
      </c>
      <c r="M311" s="151">
        <f t="shared" si="46"/>
        <v>274.99720325881424</v>
      </c>
    </row>
    <row r="312" spans="2:13" x14ac:dyDescent="0.2">
      <c r="B312" s="94">
        <f t="shared" si="44"/>
        <v>405</v>
      </c>
      <c r="C312" s="149">
        <f t="shared" si="38"/>
        <v>0.99998027453064608</v>
      </c>
      <c r="D312" s="150">
        <f t="shared" si="40"/>
        <v>2.8844517668824565E-4</v>
      </c>
      <c r="E312" s="94">
        <f t="shared" si="47"/>
        <v>405</v>
      </c>
      <c r="F312" s="153">
        <f t="shared" si="48"/>
        <v>1.9725469353915059E-5</v>
      </c>
      <c r="G312" s="151">
        <f t="shared" si="39"/>
        <v>0</v>
      </c>
      <c r="H312" s="151">
        <f t="shared" si="41"/>
        <v>500</v>
      </c>
      <c r="I312" s="152">
        <f t="shared" si="45"/>
        <v>0.58338036985197683</v>
      </c>
      <c r="J312" s="151">
        <f>SUM(I312:$I$314)</f>
        <v>1.5485403611220916</v>
      </c>
      <c r="K312" s="151">
        <f t="shared" si="42"/>
        <v>405</v>
      </c>
      <c r="L312" s="94">
        <f t="shared" si="43"/>
        <v>157.00922835732084</v>
      </c>
      <c r="M312" s="151">
        <f t="shared" si="46"/>
        <v>274.99757681075363</v>
      </c>
    </row>
    <row r="313" spans="2:13" x14ac:dyDescent="0.2">
      <c r="B313" s="94">
        <f t="shared" si="44"/>
        <v>406</v>
      </c>
      <c r="C313" s="149">
        <f t="shared" ref="C313:C316" si="49">NORMDIST(B313,$E$4,$E$6,TRUE)</f>
        <v>0.9999828074282836</v>
      </c>
      <c r="D313" s="150">
        <f t="shared" si="40"/>
        <v>2.5328976375194046E-4</v>
      </c>
      <c r="E313" s="94">
        <f t="shared" si="47"/>
        <v>406</v>
      </c>
      <c r="F313" s="153">
        <f t="shared" si="48"/>
        <v>1.7192571716395655E-5</v>
      </c>
      <c r="G313" s="151">
        <f t="shared" ref="G313:G316" si="50">ROUND(F313*$E$7,0)</f>
        <v>0</v>
      </c>
      <c r="H313" s="151">
        <f t="shared" si="41"/>
        <v>500</v>
      </c>
      <c r="I313" s="152">
        <f t="shared" si="45"/>
        <v>0.51354499600705927</v>
      </c>
      <c r="J313" s="151">
        <f>SUM(I313:$I$314)</f>
        <v>0.96515999127011476</v>
      </c>
      <c r="K313" s="151">
        <f t="shared" si="42"/>
        <v>406</v>
      </c>
      <c r="L313" s="94">
        <f t="shared" si="43"/>
        <v>112.27639554932811</v>
      </c>
      <c r="M313" s="151">
        <f t="shared" si="46"/>
        <v>274.99790736571606</v>
      </c>
    </row>
    <row r="314" spans="2:13" x14ac:dyDescent="0.2">
      <c r="B314" s="94">
        <f t="shared" si="44"/>
        <v>407</v>
      </c>
      <c r="C314" s="149">
        <f t="shared" si="49"/>
        <v>0.99998502939627998</v>
      </c>
      <c r="D314" s="150">
        <f t="shared" ref="D314:D317" si="51">(C314-C313)*100</f>
        <v>2.2219679963741967E-4</v>
      </c>
      <c r="E314" s="94">
        <f t="shared" si="47"/>
        <v>407</v>
      </c>
      <c r="F314" s="153">
        <f t="shared" si="48"/>
        <v>1.4970603720021458E-5</v>
      </c>
      <c r="G314" s="151">
        <f t="shared" si="50"/>
        <v>0</v>
      </c>
      <c r="H314" s="151">
        <f t="shared" ref="H314:H317" si="52">$E$7-G314</f>
        <v>500</v>
      </c>
      <c r="I314" s="152">
        <f t="shared" si="45"/>
        <v>0.45161499526305549</v>
      </c>
      <c r="J314" s="151">
        <f>SUM(I314:$I$314)</f>
        <v>0.45161499526305549</v>
      </c>
      <c r="K314" s="151">
        <f t="shared" ref="K314:K317" si="53">E314</f>
        <v>407</v>
      </c>
      <c r="L314" s="94">
        <f t="shared" ref="L314" si="54">J314/(F314*$E$7)</f>
        <v>60.333571539145403</v>
      </c>
      <c r="M314" s="151">
        <f t="shared" si="46"/>
        <v>274.99819956353173</v>
      </c>
    </row>
  </sheetData>
  <sheetProtection sheet="1" objects="1" scenarios="1"/>
  <mergeCells count="2">
    <mergeCell ref="K2:M2"/>
    <mergeCell ref="K3:M3"/>
  </mergeCells>
  <pageMargins left="0.75" right="0.75" top="1" bottom="1" header="0.5" footer="0.5"/>
  <pageSetup orientation="landscape" horizontalDpi="1200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8"/>
  <sheetViews>
    <sheetView zoomScale="120" zoomScaleNormal="120" workbookViewId="0">
      <selection activeCell="C15" sqref="C15"/>
    </sheetView>
  </sheetViews>
  <sheetFormatPr defaultRowHeight="12.75" x14ac:dyDescent="0.2"/>
  <cols>
    <col min="1" max="1" width="20.28515625" style="42" customWidth="1"/>
    <col min="2" max="2" width="9.140625" style="42"/>
    <col min="3" max="3" width="16.7109375" style="42" bestFit="1" customWidth="1"/>
    <col min="4" max="4" width="9.140625" style="42" hidden="1" customWidth="1"/>
    <col min="5" max="5" width="10.85546875" style="42" bestFit="1" customWidth="1"/>
    <col min="6" max="6" width="9.140625" style="42"/>
    <col min="7" max="8" width="11.28515625" style="42" customWidth="1"/>
    <col min="9" max="9" width="9.140625" style="42"/>
    <col min="10" max="10" width="12.28515625" style="42" customWidth="1"/>
    <col min="11" max="11" width="9.140625" style="42"/>
    <col min="12" max="12" width="12.42578125" style="42" customWidth="1"/>
    <col min="13" max="13" width="15.7109375" style="42" customWidth="1"/>
    <col min="14" max="14" width="13.28515625" style="42" customWidth="1"/>
    <col min="15" max="16" width="9.140625" style="42"/>
    <col min="17" max="17" width="11" style="42" customWidth="1"/>
    <col min="18" max="256" width="9.140625" style="42"/>
    <col min="257" max="257" width="18.7109375" style="42" bestFit="1" customWidth="1"/>
    <col min="258" max="258" width="9.140625" style="42"/>
    <col min="259" max="259" width="16.7109375" style="42" bestFit="1" customWidth="1"/>
    <col min="260" max="260" width="0" style="42" hidden="1" customWidth="1"/>
    <col min="261" max="261" width="10.85546875" style="42" bestFit="1" customWidth="1"/>
    <col min="262" max="262" width="9.140625" style="42"/>
    <col min="263" max="264" width="11.28515625" style="42" customWidth="1"/>
    <col min="265" max="265" width="9.140625" style="42"/>
    <col min="266" max="266" width="12.28515625" style="42" customWidth="1"/>
    <col min="267" max="267" width="9.140625" style="42"/>
    <col min="268" max="268" width="12.42578125" style="42" customWidth="1"/>
    <col min="269" max="269" width="15.7109375" style="42" customWidth="1"/>
    <col min="270" max="270" width="13.28515625" style="42" customWidth="1"/>
    <col min="271" max="272" width="9.140625" style="42"/>
    <col min="273" max="273" width="11" style="42" customWidth="1"/>
    <col min="274" max="512" width="9.140625" style="42"/>
    <col min="513" max="513" width="18.7109375" style="42" bestFit="1" customWidth="1"/>
    <col min="514" max="514" width="9.140625" style="42"/>
    <col min="515" max="515" width="16.7109375" style="42" bestFit="1" customWidth="1"/>
    <col min="516" max="516" width="0" style="42" hidden="1" customWidth="1"/>
    <col min="517" max="517" width="10.85546875" style="42" bestFit="1" customWidth="1"/>
    <col min="518" max="518" width="9.140625" style="42"/>
    <col min="519" max="520" width="11.28515625" style="42" customWidth="1"/>
    <col min="521" max="521" width="9.140625" style="42"/>
    <col min="522" max="522" width="12.28515625" style="42" customWidth="1"/>
    <col min="523" max="523" width="9.140625" style="42"/>
    <col min="524" max="524" width="12.42578125" style="42" customWidth="1"/>
    <col min="525" max="525" width="15.7109375" style="42" customWidth="1"/>
    <col min="526" max="526" width="13.28515625" style="42" customWidth="1"/>
    <col min="527" max="528" width="9.140625" style="42"/>
    <col min="529" max="529" width="11" style="42" customWidth="1"/>
    <col min="530" max="768" width="9.140625" style="42"/>
    <col min="769" max="769" width="18.7109375" style="42" bestFit="1" customWidth="1"/>
    <col min="770" max="770" width="9.140625" style="42"/>
    <col min="771" max="771" width="16.7109375" style="42" bestFit="1" customWidth="1"/>
    <col min="772" max="772" width="0" style="42" hidden="1" customWidth="1"/>
    <col min="773" max="773" width="10.85546875" style="42" bestFit="1" customWidth="1"/>
    <col min="774" max="774" width="9.140625" style="42"/>
    <col min="775" max="776" width="11.28515625" style="42" customWidth="1"/>
    <col min="777" max="777" width="9.140625" style="42"/>
    <col min="778" max="778" width="12.28515625" style="42" customWidth="1"/>
    <col min="779" max="779" width="9.140625" style="42"/>
    <col min="780" max="780" width="12.42578125" style="42" customWidth="1"/>
    <col min="781" max="781" width="15.7109375" style="42" customWidth="1"/>
    <col min="782" max="782" width="13.28515625" style="42" customWidth="1"/>
    <col min="783" max="784" width="9.140625" style="42"/>
    <col min="785" max="785" width="11" style="42" customWidth="1"/>
    <col min="786" max="1024" width="9.140625" style="42"/>
    <col min="1025" max="1025" width="18.7109375" style="42" bestFit="1" customWidth="1"/>
    <col min="1026" max="1026" width="9.140625" style="42"/>
    <col min="1027" max="1027" width="16.7109375" style="42" bestFit="1" customWidth="1"/>
    <col min="1028" max="1028" width="0" style="42" hidden="1" customWidth="1"/>
    <col min="1029" max="1029" width="10.85546875" style="42" bestFit="1" customWidth="1"/>
    <col min="1030" max="1030" width="9.140625" style="42"/>
    <col min="1031" max="1032" width="11.28515625" style="42" customWidth="1"/>
    <col min="1033" max="1033" width="9.140625" style="42"/>
    <col min="1034" max="1034" width="12.28515625" style="42" customWidth="1"/>
    <col min="1035" max="1035" width="9.140625" style="42"/>
    <col min="1036" max="1036" width="12.42578125" style="42" customWidth="1"/>
    <col min="1037" max="1037" width="15.7109375" style="42" customWidth="1"/>
    <col min="1038" max="1038" width="13.28515625" style="42" customWidth="1"/>
    <col min="1039" max="1040" width="9.140625" style="42"/>
    <col min="1041" max="1041" width="11" style="42" customWidth="1"/>
    <col min="1042" max="1280" width="9.140625" style="42"/>
    <col min="1281" max="1281" width="18.7109375" style="42" bestFit="1" customWidth="1"/>
    <col min="1282" max="1282" width="9.140625" style="42"/>
    <col min="1283" max="1283" width="16.7109375" style="42" bestFit="1" customWidth="1"/>
    <col min="1284" max="1284" width="0" style="42" hidden="1" customWidth="1"/>
    <col min="1285" max="1285" width="10.85546875" style="42" bestFit="1" customWidth="1"/>
    <col min="1286" max="1286" width="9.140625" style="42"/>
    <col min="1287" max="1288" width="11.28515625" style="42" customWidth="1"/>
    <col min="1289" max="1289" width="9.140625" style="42"/>
    <col min="1290" max="1290" width="12.28515625" style="42" customWidth="1"/>
    <col min="1291" max="1291" width="9.140625" style="42"/>
    <col min="1292" max="1292" width="12.42578125" style="42" customWidth="1"/>
    <col min="1293" max="1293" width="15.7109375" style="42" customWidth="1"/>
    <col min="1294" max="1294" width="13.28515625" style="42" customWidth="1"/>
    <col min="1295" max="1296" width="9.140625" style="42"/>
    <col min="1297" max="1297" width="11" style="42" customWidth="1"/>
    <col min="1298" max="1536" width="9.140625" style="42"/>
    <col min="1537" max="1537" width="18.7109375" style="42" bestFit="1" customWidth="1"/>
    <col min="1538" max="1538" width="9.140625" style="42"/>
    <col min="1539" max="1539" width="16.7109375" style="42" bestFit="1" customWidth="1"/>
    <col min="1540" max="1540" width="0" style="42" hidden="1" customWidth="1"/>
    <col min="1541" max="1541" width="10.85546875" style="42" bestFit="1" customWidth="1"/>
    <col min="1542" max="1542" width="9.140625" style="42"/>
    <col min="1543" max="1544" width="11.28515625" style="42" customWidth="1"/>
    <col min="1545" max="1545" width="9.140625" style="42"/>
    <col min="1546" max="1546" width="12.28515625" style="42" customWidth="1"/>
    <col min="1547" max="1547" width="9.140625" style="42"/>
    <col min="1548" max="1548" width="12.42578125" style="42" customWidth="1"/>
    <col min="1549" max="1549" width="15.7109375" style="42" customWidth="1"/>
    <col min="1550" max="1550" width="13.28515625" style="42" customWidth="1"/>
    <col min="1551" max="1552" width="9.140625" style="42"/>
    <col min="1553" max="1553" width="11" style="42" customWidth="1"/>
    <col min="1554" max="1792" width="9.140625" style="42"/>
    <col min="1793" max="1793" width="18.7109375" style="42" bestFit="1" customWidth="1"/>
    <col min="1794" max="1794" width="9.140625" style="42"/>
    <col min="1795" max="1795" width="16.7109375" style="42" bestFit="1" customWidth="1"/>
    <col min="1796" max="1796" width="0" style="42" hidden="1" customWidth="1"/>
    <col min="1797" max="1797" width="10.85546875" style="42" bestFit="1" customWidth="1"/>
    <col min="1798" max="1798" width="9.140625" style="42"/>
    <col min="1799" max="1800" width="11.28515625" style="42" customWidth="1"/>
    <col min="1801" max="1801" width="9.140625" style="42"/>
    <col min="1802" max="1802" width="12.28515625" style="42" customWidth="1"/>
    <col min="1803" max="1803" width="9.140625" style="42"/>
    <col min="1804" max="1804" width="12.42578125" style="42" customWidth="1"/>
    <col min="1805" max="1805" width="15.7109375" style="42" customWidth="1"/>
    <col min="1806" max="1806" width="13.28515625" style="42" customWidth="1"/>
    <col min="1807" max="1808" width="9.140625" style="42"/>
    <col min="1809" max="1809" width="11" style="42" customWidth="1"/>
    <col min="1810" max="2048" width="9.140625" style="42"/>
    <col min="2049" max="2049" width="18.7109375" style="42" bestFit="1" customWidth="1"/>
    <col min="2050" max="2050" width="9.140625" style="42"/>
    <col min="2051" max="2051" width="16.7109375" style="42" bestFit="1" customWidth="1"/>
    <col min="2052" max="2052" width="0" style="42" hidden="1" customWidth="1"/>
    <col min="2053" max="2053" width="10.85546875" style="42" bestFit="1" customWidth="1"/>
    <col min="2054" max="2054" width="9.140625" style="42"/>
    <col min="2055" max="2056" width="11.28515625" style="42" customWidth="1"/>
    <col min="2057" max="2057" width="9.140625" style="42"/>
    <col min="2058" max="2058" width="12.28515625" style="42" customWidth="1"/>
    <col min="2059" max="2059" width="9.140625" style="42"/>
    <col min="2060" max="2060" width="12.42578125" style="42" customWidth="1"/>
    <col min="2061" max="2061" width="15.7109375" style="42" customWidth="1"/>
    <col min="2062" max="2062" width="13.28515625" style="42" customWidth="1"/>
    <col min="2063" max="2064" width="9.140625" style="42"/>
    <col min="2065" max="2065" width="11" style="42" customWidth="1"/>
    <col min="2066" max="2304" width="9.140625" style="42"/>
    <col min="2305" max="2305" width="18.7109375" style="42" bestFit="1" customWidth="1"/>
    <col min="2306" max="2306" width="9.140625" style="42"/>
    <col min="2307" max="2307" width="16.7109375" style="42" bestFit="1" customWidth="1"/>
    <col min="2308" max="2308" width="0" style="42" hidden="1" customWidth="1"/>
    <col min="2309" max="2309" width="10.85546875" style="42" bestFit="1" customWidth="1"/>
    <col min="2310" max="2310" width="9.140625" style="42"/>
    <col min="2311" max="2312" width="11.28515625" style="42" customWidth="1"/>
    <col min="2313" max="2313" width="9.140625" style="42"/>
    <col min="2314" max="2314" width="12.28515625" style="42" customWidth="1"/>
    <col min="2315" max="2315" width="9.140625" style="42"/>
    <col min="2316" max="2316" width="12.42578125" style="42" customWidth="1"/>
    <col min="2317" max="2317" width="15.7109375" style="42" customWidth="1"/>
    <col min="2318" max="2318" width="13.28515625" style="42" customWidth="1"/>
    <col min="2319" max="2320" width="9.140625" style="42"/>
    <col min="2321" max="2321" width="11" style="42" customWidth="1"/>
    <col min="2322" max="2560" width="9.140625" style="42"/>
    <col min="2561" max="2561" width="18.7109375" style="42" bestFit="1" customWidth="1"/>
    <col min="2562" max="2562" width="9.140625" style="42"/>
    <col min="2563" max="2563" width="16.7109375" style="42" bestFit="1" customWidth="1"/>
    <col min="2564" max="2564" width="0" style="42" hidden="1" customWidth="1"/>
    <col min="2565" max="2565" width="10.85546875" style="42" bestFit="1" customWidth="1"/>
    <col min="2566" max="2566" width="9.140625" style="42"/>
    <col min="2567" max="2568" width="11.28515625" style="42" customWidth="1"/>
    <col min="2569" max="2569" width="9.140625" style="42"/>
    <col min="2570" max="2570" width="12.28515625" style="42" customWidth="1"/>
    <col min="2571" max="2571" width="9.140625" style="42"/>
    <col min="2572" max="2572" width="12.42578125" style="42" customWidth="1"/>
    <col min="2573" max="2573" width="15.7109375" style="42" customWidth="1"/>
    <col min="2574" max="2574" width="13.28515625" style="42" customWidth="1"/>
    <col min="2575" max="2576" width="9.140625" style="42"/>
    <col min="2577" max="2577" width="11" style="42" customWidth="1"/>
    <col min="2578" max="2816" width="9.140625" style="42"/>
    <col min="2817" max="2817" width="18.7109375" style="42" bestFit="1" customWidth="1"/>
    <col min="2818" max="2818" width="9.140625" style="42"/>
    <col min="2819" max="2819" width="16.7109375" style="42" bestFit="1" customWidth="1"/>
    <col min="2820" max="2820" width="0" style="42" hidden="1" customWidth="1"/>
    <col min="2821" max="2821" width="10.85546875" style="42" bestFit="1" customWidth="1"/>
    <col min="2822" max="2822" width="9.140625" style="42"/>
    <col min="2823" max="2824" width="11.28515625" style="42" customWidth="1"/>
    <col min="2825" max="2825" width="9.140625" style="42"/>
    <col min="2826" max="2826" width="12.28515625" style="42" customWidth="1"/>
    <col min="2827" max="2827" width="9.140625" style="42"/>
    <col min="2828" max="2828" width="12.42578125" style="42" customWidth="1"/>
    <col min="2829" max="2829" width="15.7109375" style="42" customWidth="1"/>
    <col min="2830" max="2830" width="13.28515625" style="42" customWidth="1"/>
    <col min="2831" max="2832" width="9.140625" style="42"/>
    <col min="2833" max="2833" width="11" style="42" customWidth="1"/>
    <col min="2834" max="3072" width="9.140625" style="42"/>
    <col min="3073" max="3073" width="18.7109375" style="42" bestFit="1" customWidth="1"/>
    <col min="3074" max="3074" width="9.140625" style="42"/>
    <col min="3075" max="3075" width="16.7109375" style="42" bestFit="1" customWidth="1"/>
    <col min="3076" max="3076" width="0" style="42" hidden="1" customWidth="1"/>
    <col min="3077" max="3077" width="10.85546875" style="42" bestFit="1" customWidth="1"/>
    <col min="3078" max="3078" width="9.140625" style="42"/>
    <col min="3079" max="3080" width="11.28515625" style="42" customWidth="1"/>
    <col min="3081" max="3081" width="9.140625" style="42"/>
    <col min="3082" max="3082" width="12.28515625" style="42" customWidth="1"/>
    <col min="3083" max="3083" width="9.140625" style="42"/>
    <col min="3084" max="3084" width="12.42578125" style="42" customWidth="1"/>
    <col min="3085" max="3085" width="15.7109375" style="42" customWidth="1"/>
    <col min="3086" max="3086" width="13.28515625" style="42" customWidth="1"/>
    <col min="3087" max="3088" width="9.140625" style="42"/>
    <col min="3089" max="3089" width="11" style="42" customWidth="1"/>
    <col min="3090" max="3328" width="9.140625" style="42"/>
    <col min="3329" max="3329" width="18.7109375" style="42" bestFit="1" customWidth="1"/>
    <col min="3330" max="3330" width="9.140625" style="42"/>
    <col min="3331" max="3331" width="16.7109375" style="42" bestFit="1" customWidth="1"/>
    <col min="3332" max="3332" width="0" style="42" hidden="1" customWidth="1"/>
    <col min="3333" max="3333" width="10.85546875" style="42" bestFit="1" customWidth="1"/>
    <col min="3334" max="3334" width="9.140625" style="42"/>
    <col min="3335" max="3336" width="11.28515625" style="42" customWidth="1"/>
    <col min="3337" max="3337" width="9.140625" style="42"/>
    <col min="3338" max="3338" width="12.28515625" style="42" customWidth="1"/>
    <col min="3339" max="3339" width="9.140625" style="42"/>
    <col min="3340" max="3340" width="12.42578125" style="42" customWidth="1"/>
    <col min="3341" max="3341" width="15.7109375" style="42" customWidth="1"/>
    <col min="3342" max="3342" width="13.28515625" style="42" customWidth="1"/>
    <col min="3343" max="3344" width="9.140625" style="42"/>
    <col min="3345" max="3345" width="11" style="42" customWidth="1"/>
    <col min="3346" max="3584" width="9.140625" style="42"/>
    <col min="3585" max="3585" width="18.7109375" style="42" bestFit="1" customWidth="1"/>
    <col min="3586" max="3586" width="9.140625" style="42"/>
    <col min="3587" max="3587" width="16.7109375" style="42" bestFit="1" customWidth="1"/>
    <col min="3588" max="3588" width="0" style="42" hidden="1" customWidth="1"/>
    <col min="3589" max="3589" width="10.85546875" style="42" bestFit="1" customWidth="1"/>
    <col min="3590" max="3590" width="9.140625" style="42"/>
    <col min="3591" max="3592" width="11.28515625" style="42" customWidth="1"/>
    <col min="3593" max="3593" width="9.140625" style="42"/>
    <col min="3594" max="3594" width="12.28515625" style="42" customWidth="1"/>
    <col min="3595" max="3595" width="9.140625" style="42"/>
    <col min="3596" max="3596" width="12.42578125" style="42" customWidth="1"/>
    <col min="3597" max="3597" width="15.7109375" style="42" customWidth="1"/>
    <col min="3598" max="3598" width="13.28515625" style="42" customWidth="1"/>
    <col min="3599" max="3600" width="9.140625" style="42"/>
    <col min="3601" max="3601" width="11" style="42" customWidth="1"/>
    <col min="3602" max="3840" width="9.140625" style="42"/>
    <col min="3841" max="3841" width="18.7109375" style="42" bestFit="1" customWidth="1"/>
    <col min="3842" max="3842" width="9.140625" style="42"/>
    <col min="3843" max="3843" width="16.7109375" style="42" bestFit="1" customWidth="1"/>
    <col min="3844" max="3844" width="0" style="42" hidden="1" customWidth="1"/>
    <col min="3845" max="3845" width="10.85546875" style="42" bestFit="1" customWidth="1"/>
    <col min="3846" max="3846" width="9.140625" style="42"/>
    <col min="3847" max="3848" width="11.28515625" style="42" customWidth="1"/>
    <col min="3849" max="3849" width="9.140625" style="42"/>
    <col min="3850" max="3850" width="12.28515625" style="42" customWidth="1"/>
    <col min="3851" max="3851" width="9.140625" style="42"/>
    <col min="3852" max="3852" width="12.42578125" style="42" customWidth="1"/>
    <col min="3853" max="3853" width="15.7109375" style="42" customWidth="1"/>
    <col min="3854" max="3854" width="13.28515625" style="42" customWidth="1"/>
    <col min="3855" max="3856" width="9.140625" style="42"/>
    <col min="3857" max="3857" width="11" style="42" customWidth="1"/>
    <col min="3858" max="4096" width="9.140625" style="42"/>
    <col min="4097" max="4097" width="18.7109375" style="42" bestFit="1" customWidth="1"/>
    <col min="4098" max="4098" width="9.140625" style="42"/>
    <col min="4099" max="4099" width="16.7109375" style="42" bestFit="1" customWidth="1"/>
    <col min="4100" max="4100" width="0" style="42" hidden="1" customWidth="1"/>
    <col min="4101" max="4101" width="10.85546875" style="42" bestFit="1" customWidth="1"/>
    <col min="4102" max="4102" width="9.140625" style="42"/>
    <col min="4103" max="4104" width="11.28515625" style="42" customWidth="1"/>
    <col min="4105" max="4105" width="9.140625" style="42"/>
    <col min="4106" max="4106" width="12.28515625" style="42" customWidth="1"/>
    <col min="4107" max="4107" width="9.140625" style="42"/>
    <col min="4108" max="4108" width="12.42578125" style="42" customWidth="1"/>
    <col min="4109" max="4109" width="15.7109375" style="42" customWidth="1"/>
    <col min="4110" max="4110" width="13.28515625" style="42" customWidth="1"/>
    <col min="4111" max="4112" width="9.140625" style="42"/>
    <col min="4113" max="4113" width="11" style="42" customWidth="1"/>
    <col min="4114" max="4352" width="9.140625" style="42"/>
    <col min="4353" max="4353" width="18.7109375" style="42" bestFit="1" customWidth="1"/>
    <col min="4354" max="4354" width="9.140625" style="42"/>
    <col min="4355" max="4355" width="16.7109375" style="42" bestFit="1" customWidth="1"/>
    <col min="4356" max="4356" width="0" style="42" hidden="1" customWidth="1"/>
    <col min="4357" max="4357" width="10.85546875" style="42" bestFit="1" customWidth="1"/>
    <col min="4358" max="4358" width="9.140625" style="42"/>
    <col min="4359" max="4360" width="11.28515625" style="42" customWidth="1"/>
    <col min="4361" max="4361" width="9.140625" style="42"/>
    <col min="4362" max="4362" width="12.28515625" style="42" customWidth="1"/>
    <col min="4363" max="4363" width="9.140625" style="42"/>
    <col min="4364" max="4364" width="12.42578125" style="42" customWidth="1"/>
    <col min="4365" max="4365" width="15.7109375" style="42" customWidth="1"/>
    <col min="4366" max="4366" width="13.28515625" style="42" customWidth="1"/>
    <col min="4367" max="4368" width="9.140625" style="42"/>
    <col min="4369" max="4369" width="11" style="42" customWidth="1"/>
    <col min="4370" max="4608" width="9.140625" style="42"/>
    <col min="4609" max="4609" width="18.7109375" style="42" bestFit="1" customWidth="1"/>
    <col min="4610" max="4610" width="9.140625" style="42"/>
    <col min="4611" max="4611" width="16.7109375" style="42" bestFit="1" customWidth="1"/>
    <col min="4612" max="4612" width="0" style="42" hidden="1" customWidth="1"/>
    <col min="4613" max="4613" width="10.85546875" style="42" bestFit="1" customWidth="1"/>
    <col min="4614" max="4614" width="9.140625" style="42"/>
    <col min="4615" max="4616" width="11.28515625" style="42" customWidth="1"/>
    <col min="4617" max="4617" width="9.140625" style="42"/>
    <col min="4618" max="4618" width="12.28515625" style="42" customWidth="1"/>
    <col min="4619" max="4619" width="9.140625" style="42"/>
    <col min="4620" max="4620" width="12.42578125" style="42" customWidth="1"/>
    <col min="4621" max="4621" width="15.7109375" style="42" customWidth="1"/>
    <col min="4622" max="4622" width="13.28515625" style="42" customWidth="1"/>
    <col min="4623" max="4624" width="9.140625" style="42"/>
    <col min="4625" max="4625" width="11" style="42" customWidth="1"/>
    <col min="4626" max="4864" width="9.140625" style="42"/>
    <col min="4865" max="4865" width="18.7109375" style="42" bestFit="1" customWidth="1"/>
    <col min="4866" max="4866" width="9.140625" style="42"/>
    <col min="4867" max="4867" width="16.7109375" style="42" bestFit="1" customWidth="1"/>
    <col min="4868" max="4868" width="0" style="42" hidden="1" customWidth="1"/>
    <col min="4869" max="4869" width="10.85546875" style="42" bestFit="1" customWidth="1"/>
    <col min="4870" max="4870" width="9.140625" style="42"/>
    <col min="4871" max="4872" width="11.28515625" style="42" customWidth="1"/>
    <col min="4873" max="4873" width="9.140625" style="42"/>
    <col min="4874" max="4874" width="12.28515625" style="42" customWidth="1"/>
    <col min="4875" max="4875" width="9.140625" style="42"/>
    <col min="4876" max="4876" width="12.42578125" style="42" customWidth="1"/>
    <col min="4877" max="4877" width="15.7109375" style="42" customWidth="1"/>
    <col min="4878" max="4878" width="13.28515625" style="42" customWidth="1"/>
    <col min="4879" max="4880" width="9.140625" style="42"/>
    <col min="4881" max="4881" width="11" style="42" customWidth="1"/>
    <col min="4882" max="5120" width="9.140625" style="42"/>
    <col min="5121" max="5121" width="18.7109375" style="42" bestFit="1" customWidth="1"/>
    <col min="5122" max="5122" width="9.140625" style="42"/>
    <col min="5123" max="5123" width="16.7109375" style="42" bestFit="1" customWidth="1"/>
    <col min="5124" max="5124" width="0" style="42" hidden="1" customWidth="1"/>
    <col min="5125" max="5125" width="10.85546875" style="42" bestFit="1" customWidth="1"/>
    <col min="5126" max="5126" width="9.140625" style="42"/>
    <col min="5127" max="5128" width="11.28515625" style="42" customWidth="1"/>
    <col min="5129" max="5129" width="9.140625" style="42"/>
    <col min="5130" max="5130" width="12.28515625" style="42" customWidth="1"/>
    <col min="5131" max="5131" width="9.140625" style="42"/>
    <col min="5132" max="5132" width="12.42578125" style="42" customWidth="1"/>
    <col min="5133" max="5133" width="15.7109375" style="42" customWidth="1"/>
    <col min="5134" max="5134" width="13.28515625" style="42" customWidth="1"/>
    <col min="5135" max="5136" width="9.140625" style="42"/>
    <col min="5137" max="5137" width="11" style="42" customWidth="1"/>
    <col min="5138" max="5376" width="9.140625" style="42"/>
    <col min="5377" max="5377" width="18.7109375" style="42" bestFit="1" customWidth="1"/>
    <col min="5378" max="5378" width="9.140625" style="42"/>
    <col min="5379" max="5379" width="16.7109375" style="42" bestFit="1" customWidth="1"/>
    <col min="5380" max="5380" width="0" style="42" hidden="1" customWidth="1"/>
    <col min="5381" max="5381" width="10.85546875" style="42" bestFit="1" customWidth="1"/>
    <col min="5382" max="5382" width="9.140625" style="42"/>
    <col min="5383" max="5384" width="11.28515625" style="42" customWidth="1"/>
    <col min="5385" max="5385" width="9.140625" style="42"/>
    <col min="5386" max="5386" width="12.28515625" style="42" customWidth="1"/>
    <col min="5387" max="5387" width="9.140625" style="42"/>
    <col min="5388" max="5388" width="12.42578125" style="42" customWidth="1"/>
    <col min="5389" max="5389" width="15.7109375" style="42" customWidth="1"/>
    <col min="5390" max="5390" width="13.28515625" style="42" customWidth="1"/>
    <col min="5391" max="5392" width="9.140625" style="42"/>
    <col min="5393" max="5393" width="11" style="42" customWidth="1"/>
    <col min="5394" max="5632" width="9.140625" style="42"/>
    <col min="5633" max="5633" width="18.7109375" style="42" bestFit="1" customWidth="1"/>
    <col min="5634" max="5634" width="9.140625" style="42"/>
    <col min="5635" max="5635" width="16.7109375" style="42" bestFit="1" customWidth="1"/>
    <col min="5636" max="5636" width="0" style="42" hidden="1" customWidth="1"/>
    <col min="5637" max="5637" width="10.85546875" style="42" bestFit="1" customWidth="1"/>
    <col min="5638" max="5638" width="9.140625" style="42"/>
    <col min="5639" max="5640" width="11.28515625" style="42" customWidth="1"/>
    <col min="5641" max="5641" width="9.140625" style="42"/>
    <col min="5642" max="5642" width="12.28515625" style="42" customWidth="1"/>
    <col min="5643" max="5643" width="9.140625" style="42"/>
    <col min="5644" max="5644" width="12.42578125" style="42" customWidth="1"/>
    <col min="5645" max="5645" width="15.7109375" style="42" customWidth="1"/>
    <col min="5646" max="5646" width="13.28515625" style="42" customWidth="1"/>
    <col min="5647" max="5648" width="9.140625" style="42"/>
    <col min="5649" max="5649" width="11" style="42" customWidth="1"/>
    <col min="5650" max="5888" width="9.140625" style="42"/>
    <col min="5889" max="5889" width="18.7109375" style="42" bestFit="1" customWidth="1"/>
    <col min="5890" max="5890" width="9.140625" style="42"/>
    <col min="5891" max="5891" width="16.7109375" style="42" bestFit="1" customWidth="1"/>
    <col min="5892" max="5892" width="0" style="42" hidden="1" customWidth="1"/>
    <col min="5893" max="5893" width="10.85546875" style="42" bestFit="1" customWidth="1"/>
    <col min="5894" max="5894" width="9.140625" style="42"/>
    <col min="5895" max="5896" width="11.28515625" style="42" customWidth="1"/>
    <col min="5897" max="5897" width="9.140625" style="42"/>
    <col min="5898" max="5898" width="12.28515625" style="42" customWidth="1"/>
    <col min="5899" max="5899" width="9.140625" style="42"/>
    <col min="5900" max="5900" width="12.42578125" style="42" customWidth="1"/>
    <col min="5901" max="5901" width="15.7109375" style="42" customWidth="1"/>
    <col min="5902" max="5902" width="13.28515625" style="42" customWidth="1"/>
    <col min="5903" max="5904" width="9.140625" style="42"/>
    <col min="5905" max="5905" width="11" style="42" customWidth="1"/>
    <col min="5906" max="6144" width="9.140625" style="42"/>
    <col min="6145" max="6145" width="18.7109375" style="42" bestFit="1" customWidth="1"/>
    <col min="6146" max="6146" width="9.140625" style="42"/>
    <col min="6147" max="6147" width="16.7109375" style="42" bestFit="1" customWidth="1"/>
    <col min="6148" max="6148" width="0" style="42" hidden="1" customWidth="1"/>
    <col min="6149" max="6149" width="10.85546875" style="42" bestFit="1" customWidth="1"/>
    <col min="6150" max="6150" width="9.140625" style="42"/>
    <col min="6151" max="6152" width="11.28515625" style="42" customWidth="1"/>
    <col min="6153" max="6153" width="9.140625" style="42"/>
    <col min="6154" max="6154" width="12.28515625" style="42" customWidth="1"/>
    <col min="6155" max="6155" width="9.140625" style="42"/>
    <col min="6156" max="6156" width="12.42578125" style="42" customWidth="1"/>
    <col min="6157" max="6157" width="15.7109375" style="42" customWidth="1"/>
    <col min="6158" max="6158" width="13.28515625" style="42" customWidth="1"/>
    <col min="6159" max="6160" width="9.140625" style="42"/>
    <col min="6161" max="6161" width="11" style="42" customWidth="1"/>
    <col min="6162" max="6400" width="9.140625" style="42"/>
    <col min="6401" max="6401" width="18.7109375" style="42" bestFit="1" customWidth="1"/>
    <col min="6402" max="6402" width="9.140625" style="42"/>
    <col min="6403" max="6403" width="16.7109375" style="42" bestFit="1" customWidth="1"/>
    <col min="6404" max="6404" width="0" style="42" hidden="1" customWidth="1"/>
    <col min="6405" max="6405" width="10.85546875" style="42" bestFit="1" customWidth="1"/>
    <col min="6406" max="6406" width="9.140625" style="42"/>
    <col min="6407" max="6408" width="11.28515625" style="42" customWidth="1"/>
    <col min="6409" max="6409" width="9.140625" style="42"/>
    <col min="6410" max="6410" width="12.28515625" style="42" customWidth="1"/>
    <col min="6411" max="6411" width="9.140625" style="42"/>
    <col min="6412" max="6412" width="12.42578125" style="42" customWidth="1"/>
    <col min="6413" max="6413" width="15.7109375" style="42" customWidth="1"/>
    <col min="6414" max="6414" width="13.28515625" style="42" customWidth="1"/>
    <col min="6415" max="6416" width="9.140625" style="42"/>
    <col min="6417" max="6417" width="11" style="42" customWidth="1"/>
    <col min="6418" max="6656" width="9.140625" style="42"/>
    <col min="6657" max="6657" width="18.7109375" style="42" bestFit="1" customWidth="1"/>
    <col min="6658" max="6658" width="9.140625" style="42"/>
    <col min="6659" max="6659" width="16.7109375" style="42" bestFit="1" customWidth="1"/>
    <col min="6660" max="6660" width="0" style="42" hidden="1" customWidth="1"/>
    <col min="6661" max="6661" width="10.85546875" style="42" bestFit="1" customWidth="1"/>
    <col min="6662" max="6662" width="9.140625" style="42"/>
    <col min="6663" max="6664" width="11.28515625" style="42" customWidth="1"/>
    <col min="6665" max="6665" width="9.140625" style="42"/>
    <col min="6666" max="6666" width="12.28515625" style="42" customWidth="1"/>
    <col min="6667" max="6667" width="9.140625" style="42"/>
    <col min="6668" max="6668" width="12.42578125" style="42" customWidth="1"/>
    <col min="6669" max="6669" width="15.7109375" style="42" customWidth="1"/>
    <col min="6670" max="6670" width="13.28515625" style="42" customWidth="1"/>
    <col min="6671" max="6672" width="9.140625" style="42"/>
    <col min="6673" max="6673" width="11" style="42" customWidth="1"/>
    <col min="6674" max="6912" width="9.140625" style="42"/>
    <col min="6913" max="6913" width="18.7109375" style="42" bestFit="1" customWidth="1"/>
    <col min="6914" max="6914" width="9.140625" style="42"/>
    <col min="6915" max="6915" width="16.7109375" style="42" bestFit="1" customWidth="1"/>
    <col min="6916" max="6916" width="0" style="42" hidden="1" customWidth="1"/>
    <col min="6917" max="6917" width="10.85546875" style="42" bestFit="1" customWidth="1"/>
    <col min="6918" max="6918" width="9.140625" style="42"/>
    <col min="6919" max="6920" width="11.28515625" style="42" customWidth="1"/>
    <col min="6921" max="6921" width="9.140625" style="42"/>
    <col min="6922" max="6922" width="12.28515625" style="42" customWidth="1"/>
    <col min="6923" max="6923" width="9.140625" style="42"/>
    <col min="6924" max="6924" width="12.42578125" style="42" customWidth="1"/>
    <col min="6925" max="6925" width="15.7109375" style="42" customWidth="1"/>
    <col min="6926" max="6926" width="13.28515625" style="42" customWidth="1"/>
    <col min="6927" max="6928" width="9.140625" style="42"/>
    <col min="6929" max="6929" width="11" style="42" customWidth="1"/>
    <col min="6930" max="7168" width="9.140625" style="42"/>
    <col min="7169" max="7169" width="18.7109375" style="42" bestFit="1" customWidth="1"/>
    <col min="7170" max="7170" width="9.140625" style="42"/>
    <col min="7171" max="7171" width="16.7109375" style="42" bestFit="1" customWidth="1"/>
    <col min="7172" max="7172" width="0" style="42" hidden="1" customWidth="1"/>
    <col min="7173" max="7173" width="10.85546875" style="42" bestFit="1" customWidth="1"/>
    <col min="7174" max="7174" width="9.140625" style="42"/>
    <col min="7175" max="7176" width="11.28515625" style="42" customWidth="1"/>
    <col min="7177" max="7177" width="9.140625" style="42"/>
    <col min="7178" max="7178" width="12.28515625" style="42" customWidth="1"/>
    <col min="7179" max="7179" width="9.140625" style="42"/>
    <col min="7180" max="7180" width="12.42578125" style="42" customWidth="1"/>
    <col min="7181" max="7181" width="15.7109375" style="42" customWidth="1"/>
    <col min="7182" max="7182" width="13.28515625" style="42" customWidth="1"/>
    <col min="7183" max="7184" width="9.140625" style="42"/>
    <col min="7185" max="7185" width="11" style="42" customWidth="1"/>
    <col min="7186" max="7424" width="9.140625" style="42"/>
    <col min="7425" max="7425" width="18.7109375" style="42" bestFit="1" customWidth="1"/>
    <col min="7426" max="7426" width="9.140625" style="42"/>
    <col min="7427" max="7427" width="16.7109375" style="42" bestFit="1" customWidth="1"/>
    <col min="7428" max="7428" width="0" style="42" hidden="1" customWidth="1"/>
    <col min="7429" max="7429" width="10.85546875" style="42" bestFit="1" customWidth="1"/>
    <col min="7430" max="7430" width="9.140625" style="42"/>
    <col min="7431" max="7432" width="11.28515625" style="42" customWidth="1"/>
    <col min="7433" max="7433" width="9.140625" style="42"/>
    <col min="7434" max="7434" width="12.28515625" style="42" customWidth="1"/>
    <col min="7435" max="7435" width="9.140625" style="42"/>
    <col min="7436" max="7436" width="12.42578125" style="42" customWidth="1"/>
    <col min="7437" max="7437" width="15.7109375" style="42" customWidth="1"/>
    <col min="7438" max="7438" width="13.28515625" style="42" customWidth="1"/>
    <col min="7439" max="7440" width="9.140625" style="42"/>
    <col min="7441" max="7441" width="11" style="42" customWidth="1"/>
    <col min="7442" max="7680" width="9.140625" style="42"/>
    <col min="7681" max="7681" width="18.7109375" style="42" bestFit="1" customWidth="1"/>
    <col min="7682" max="7682" width="9.140625" style="42"/>
    <col min="7683" max="7683" width="16.7109375" style="42" bestFit="1" customWidth="1"/>
    <col min="7684" max="7684" width="0" style="42" hidden="1" customWidth="1"/>
    <col min="7685" max="7685" width="10.85546875" style="42" bestFit="1" customWidth="1"/>
    <col min="7686" max="7686" width="9.140625" style="42"/>
    <col min="7687" max="7688" width="11.28515625" style="42" customWidth="1"/>
    <col min="7689" max="7689" width="9.140625" style="42"/>
    <col min="7690" max="7690" width="12.28515625" style="42" customWidth="1"/>
    <col min="7691" max="7691" width="9.140625" style="42"/>
    <col min="7692" max="7692" width="12.42578125" style="42" customWidth="1"/>
    <col min="7693" max="7693" width="15.7109375" style="42" customWidth="1"/>
    <col min="7694" max="7694" width="13.28515625" style="42" customWidth="1"/>
    <col min="7695" max="7696" width="9.140625" style="42"/>
    <col min="7697" max="7697" width="11" style="42" customWidth="1"/>
    <col min="7698" max="7936" width="9.140625" style="42"/>
    <col min="7937" max="7937" width="18.7109375" style="42" bestFit="1" customWidth="1"/>
    <col min="7938" max="7938" width="9.140625" style="42"/>
    <col min="7939" max="7939" width="16.7109375" style="42" bestFit="1" customWidth="1"/>
    <col min="7940" max="7940" width="0" style="42" hidden="1" customWidth="1"/>
    <col min="7941" max="7941" width="10.85546875" style="42" bestFit="1" customWidth="1"/>
    <col min="7942" max="7942" width="9.140625" style="42"/>
    <col min="7943" max="7944" width="11.28515625" style="42" customWidth="1"/>
    <col min="7945" max="7945" width="9.140625" style="42"/>
    <col min="7946" max="7946" width="12.28515625" style="42" customWidth="1"/>
    <col min="7947" max="7947" width="9.140625" style="42"/>
    <col min="7948" max="7948" width="12.42578125" style="42" customWidth="1"/>
    <col min="7949" max="7949" width="15.7109375" style="42" customWidth="1"/>
    <col min="7950" max="7950" width="13.28515625" style="42" customWidth="1"/>
    <col min="7951" max="7952" width="9.140625" style="42"/>
    <col min="7953" max="7953" width="11" style="42" customWidth="1"/>
    <col min="7954" max="8192" width="9.140625" style="42"/>
    <col min="8193" max="8193" width="18.7109375" style="42" bestFit="1" customWidth="1"/>
    <col min="8194" max="8194" width="9.140625" style="42"/>
    <col min="8195" max="8195" width="16.7109375" style="42" bestFit="1" customWidth="1"/>
    <col min="8196" max="8196" width="0" style="42" hidden="1" customWidth="1"/>
    <col min="8197" max="8197" width="10.85546875" style="42" bestFit="1" customWidth="1"/>
    <col min="8198" max="8198" width="9.140625" style="42"/>
    <col min="8199" max="8200" width="11.28515625" style="42" customWidth="1"/>
    <col min="8201" max="8201" width="9.140625" style="42"/>
    <col min="8202" max="8202" width="12.28515625" style="42" customWidth="1"/>
    <col min="8203" max="8203" width="9.140625" style="42"/>
    <col min="8204" max="8204" width="12.42578125" style="42" customWidth="1"/>
    <col min="8205" max="8205" width="15.7109375" style="42" customWidth="1"/>
    <col min="8206" max="8206" width="13.28515625" style="42" customWidth="1"/>
    <col min="8207" max="8208" width="9.140625" style="42"/>
    <col min="8209" max="8209" width="11" style="42" customWidth="1"/>
    <col min="8210" max="8448" width="9.140625" style="42"/>
    <col min="8449" max="8449" width="18.7109375" style="42" bestFit="1" customWidth="1"/>
    <col min="8450" max="8450" width="9.140625" style="42"/>
    <col min="8451" max="8451" width="16.7109375" style="42" bestFit="1" customWidth="1"/>
    <col min="8452" max="8452" width="0" style="42" hidden="1" customWidth="1"/>
    <col min="8453" max="8453" width="10.85546875" style="42" bestFit="1" customWidth="1"/>
    <col min="8454" max="8454" width="9.140625" style="42"/>
    <col min="8455" max="8456" width="11.28515625" style="42" customWidth="1"/>
    <col min="8457" max="8457" width="9.140625" style="42"/>
    <col min="8458" max="8458" width="12.28515625" style="42" customWidth="1"/>
    <col min="8459" max="8459" width="9.140625" style="42"/>
    <col min="8460" max="8460" width="12.42578125" style="42" customWidth="1"/>
    <col min="8461" max="8461" width="15.7109375" style="42" customWidth="1"/>
    <col min="8462" max="8462" width="13.28515625" style="42" customWidth="1"/>
    <col min="8463" max="8464" width="9.140625" style="42"/>
    <col min="8465" max="8465" width="11" style="42" customWidth="1"/>
    <col min="8466" max="8704" width="9.140625" style="42"/>
    <col min="8705" max="8705" width="18.7109375" style="42" bestFit="1" customWidth="1"/>
    <col min="8706" max="8706" width="9.140625" style="42"/>
    <col min="8707" max="8707" width="16.7109375" style="42" bestFit="1" customWidth="1"/>
    <col min="8708" max="8708" width="0" style="42" hidden="1" customWidth="1"/>
    <col min="8709" max="8709" width="10.85546875" style="42" bestFit="1" customWidth="1"/>
    <col min="8710" max="8710" width="9.140625" style="42"/>
    <col min="8711" max="8712" width="11.28515625" style="42" customWidth="1"/>
    <col min="8713" max="8713" width="9.140625" style="42"/>
    <col min="8714" max="8714" width="12.28515625" style="42" customWidth="1"/>
    <col min="8715" max="8715" width="9.140625" style="42"/>
    <col min="8716" max="8716" width="12.42578125" style="42" customWidth="1"/>
    <col min="8717" max="8717" width="15.7109375" style="42" customWidth="1"/>
    <col min="8718" max="8718" width="13.28515625" style="42" customWidth="1"/>
    <col min="8719" max="8720" width="9.140625" style="42"/>
    <col min="8721" max="8721" width="11" style="42" customWidth="1"/>
    <col min="8722" max="8960" width="9.140625" style="42"/>
    <col min="8961" max="8961" width="18.7109375" style="42" bestFit="1" customWidth="1"/>
    <col min="8962" max="8962" width="9.140625" style="42"/>
    <col min="8963" max="8963" width="16.7109375" style="42" bestFit="1" customWidth="1"/>
    <col min="8964" max="8964" width="0" style="42" hidden="1" customWidth="1"/>
    <col min="8965" max="8965" width="10.85546875" style="42" bestFit="1" customWidth="1"/>
    <col min="8966" max="8966" width="9.140625" style="42"/>
    <col min="8967" max="8968" width="11.28515625" style="42" customWidth="1"/>
    <col min="8969" max="8969" width="9.140625" style="42"/>
    <col min="8970" max="8970" width="12.28515625" style="42" customWidth="1"/>
    <col min="8971" max="8971" width="9.140625" style="42"/>
    <col min="8972" max="8972" width="12.42578125" style="42" customWidth="1"/>
    <col min="8973" max="8973" width="15.7109375" style="42" customWidth="1"/>
    <col min="8974" max="8974" width="13.28515625" style="42" customWidth="1"/>
    <col min="8975" max="8976" width="9.140625" style="42"/>
    <col min="8977" max="8977" width="11" style="42" customWidth="1"/>
    <col min="8978" max="9216" width="9.140625" style="42"/>
    <col min="9217" max="9217" width="18.7109375" style="42" bestFit="1" customWidth="1"/>
    <col min="9218" max="9218" width="9.140625" style="42"/>
    <col min="9219" max="9219" width="16.7109375" style="42" bestFit="1" customWidth="1"/>
    <col min="9220" max="9220" width="0" style="42" hidden="1" customWidth="1"/>
    <col min="9221" max="9221" width="10.85546875" style="42" bestFit="1" customWidth="1"/>
    <col min="9222" max="9222" width="9.140625" style="42"/>
    <col min="9223" max="9224" width="11.28515625" style="42" customWidth="1"/>
    <col min="9225" max="9225" width="9.140625" style="42"/>
    <col min="9226" max="9226" width="12.28515625" style="42" customWidth="1"/>
    <col min="9227" max="9227" width="9.140625" style="42"/>
    <col min="9228" max="9228" width="12.42578125" style="42" customWidth="1"/>
    <col min="9229" max="9229" width="15.7109375" style="42" customWidth="1"/>
    <col min="9230" max="9230" width="13.28515625" style="42" customWidth="1"/>
    <col min="9231" max="9232" width="9.140625" style="42"/>
    <col min="9233" max="9233" width="11" style="42" customWidth="1"/>
    <col min="9234" max="9472" width="9.140625" style="42"/>
    <col min="9473" max="9473" width="18.7109375" style="42" bestFit="1" customWidth="1"/>
    <col min="9474" max="9474" width="9.140625" style="42"/>
    <col min="9475" max="9475" width="16.7109375" style="42" bestFit="1" customWidth="1"/>
    <col min="9476" max="9476" width="0" style="42" hidden="1" customWidth="1"/>
    <col min="9477" max="9477" width="10.85546875" style="42" bestFit="1" customWidth="1"/>
    <col min="9478" max="9478" width="9.140625" style="42"/>
    <col min="9479" max="9480" width="11.28515625" style="42" customWidth="1"/>
    <col min="9481" max="9481" width="9.140625" style="42"/>
    <col min="9482" max="9482" width="12.28515625" style="42" customWidth="1"/>
    <col min="9483" max="9483" width="9.140625" style="42"/>
    <col min="9484" max="9484" width="12.42578125" style="42" customWidth="1"/>
    <col min="9485" max="9485" width="15.7109375" style="42" customWidth="1"/>
    <col min="9486" max="9486" width="13.28515625" style="42" customWidth="1"/>
    <col min="9487" max="9488" width="9.140625" style="42"/>
    <col min="9489" max="9489" width="11" style="42" customWidth="1"/>
    <col min="9490" max="9728" width="9.140625" style="42"/>
    <col min="9729" max="9729" width="18.7109375" style="42" bestFit="1" customWidth="1"/>
    <col min="9730" max="9730" width="9.140625" style="42"/>
    <col min="9731" max="9731" width="16.7109375" style="42" bestFit="1" customWidth="1"/>
    <col min="9732" max="9732" width="0" style="42" hidden="1" customWidth="1"/>
    <col min="9733" max="9733" width="10.85546875" style="42" bestFit="1" customWidth="1"/>
    <col min="9734" max="9734" width="9.140625" style="42"/>
    <col min="9735" max="9736" width="11.28515625" style="42" customWidth="1"/>
    <col min="9737" max="9737" width="9.140625" style="42"/>
    <col min="9738" max="9738" width="12.28515625" style="42" customWidth="1"/>
    <col min="9739" max="9739" width="9.140625" style="42"/>
    <col min="9740" max="9740" width="12.42578125" style="42" customWidth="1"/>
    <col min="9741" max="9741" width="15.7109375" style="42" customWidth="1"/>
    <col min="9742" max="9742" width="13.28515625" style="42" customWidth="1"/>
    <col min="9743" max="9744" width="9.140625" style="42"/>
    <col min="9745" max="9745" width="11" style="42" customWidth="1"/>
    <col min="9746" max="9984" width="9.140625" style="42"/>
    <col min="9985" max="9985" width="18.7109375" style="42" bestFit="1" customWidth="1"/>
    <col min="9986" max="9986" width="9.140625" style="42"/>
    <col min="9987" max="9987" width="16.7109375" style="42" bestFit="1" customWidth="1"/>
    <col min="9988" max="9988" width="0" style="42" hidden="1" customWidth="1"/>
    <col min="9989" max="9989" width="10.85546875" style="42" bestFit="1" customWidth="1"/>
    <col min="9990" max="9990" width="9.140625" style="42"/>
    <col min="9991" max="9992" width="11.28515625" style="42" customWidth="1"/>
    <col min="9993" max="9993" width="9.140625" style="42"/>
    <col min="9994" max="9994" width="12.28515625" style="42" customWidth="1"/>
    <col min="9995" max="9995" width="9.140625" style="42"/>
    <col min="9996" max="9996" width="12.42578125" style="42" customWidth="1"/>
    <col min="9997" max="9997" width="15.7109375" style="42" customWidth="1"/>
    <col min="9998" max="9998" width="13.28515625" style="42" customWidth="1"/>
    <col min="9999" max="10000" width="9.140625" style="42"/>
    <col min="10001" max="10001" width="11" style="42" customWidth="1"/>
    <col min="10002" max="10240" width="9.140625" style="42"/>
    <col min="10241" max="10241" width="18.7109375" style="42" bestFit="1" customWidth="1"/>
    <col min="10242" max="10242" width="9.140625" style="42"/>
    <col min="10243" max="10243" width="16.7109375" style="42" bestFit="1" customWidth="1"/>
    <col min="10244" max="10244" width="0" style="42" hidden="1" customWidth="1"/>
    <col min="10245" max="10245" width="10.85546875" style="42" bestFit="1" customWidth="1"/>
    <col min="10246" max="10246" width="9.140625" style="42"/>
    <col min="10247" max="10248" width="11.28515625" style="42" customWidth="1"/>
    <col min="10249" max="10249" width="9.140625" style="42"/>
    <col min="10250" max="10250" width="12.28515625" style="42" customWidth="1"/>
    <col min="10251" max="10251" width="9.140625" style="42"/>
    <col min="10252" max="10252" width="12.42578125" style="42" customWidth="1"/>
    <col min="10253" max="10253" width="15.7109375" style="42" customWidth="1"/>
    <col min="10254" max="10254" width="13.28515625" style="42" customWidth="1"/>
    <col min="10255" max="10256" width="9.140625" style="42"/>
    <col min="10257" max="10257" width="11" style="42" customWidth="1"/>
    <col min="10258" max="10496" width="9.140625" style="42"/>
    <col min="10497" max="10497" width="18.7109375" style="42" bestFit="1" customWidth="1"/>
    <col min="10498" max="10498" width="9.140625" style="42"/>
    <col min="10499" max="10499" width="16.7109375" style="42" bestFit="1" customWidth="1"/>
    <col min="10500" max="10500" width="0" style="42" hidden="1" customWidth="1"/>
    <col min="10501" max="10501" width="10.85546875" style="42" bestFit="1" customWidth="1"/>
    <col min="10502" max="10502" width="9.140625" style="42"/>
    <col min="10503" max="10504" width="11.28515625" style="42" customWidth="1"/>
    <col min="10505" max="10505" width="9.140625" style="42"/>
    <col min="10506" max="10506" width="12.28515625" style="42" customWidth="1"/>
    <col min="10507" max="10507" width="9.140625" style="42"/>
    <col min="10508" max="10508" width="12.42578125" style="42" customWidth="1"/>
    <col min="10509" max="10509" width="15.7109375" style="42" customWidth="1"/>
    <col min="10510" max="10510" width="13.28515625" style="42" customWidth="1"/>
    <col min="10511" max="10512" width="9.140625" style="42"/>
    <col min="10513" max="10513" width="11" style="42" customWidth="1"/>
    <col min="10514" max="10752" width="9.140625" style="42"/>
    <col min="10753" max="10753" width="18.7109375" style="42" bestFit="1" customWidth="1"/>
    <col min="10754" max="10754" width="9.140625" style="42"/>
    <col min="10755" max="10755" width="16.7109375" style="42" bestFit="1" customWidth="1"/>
    <col min="10756" max="10756" width="0" style="42" hidden="1" customWidth="1"/>
    <col min="10757" max="10757" width="10.85546875" style="42" bestFit="1" customWidth="1"/>
    <col min="10758" max="10758" width="9.140625" style="42"/>
    <col min="10759" max="10760" width="11.28515625" style="42" customWidth="1"/>
    <col min="10761" max="10761" width="9.140625" style="42"/>
    <col min="10762" max="10762" width="12.28515625" style="42" customWidth="1"/>
    <col min="10763" max="10763" width="9.140625" style="42"/>
    <col min="10764" max="10764" width="12.42578125" style="42" customWidth="1"/>
    <col min="10765" max="10765" width="15.7109375" style="42" customWidth="1"/>
    <col min="10766" max="10766" width="13.28515625" style="42" customWidth="1"/>
    <col min="10767" max="10768" width="9.140625" style="42"/>
    <col min="10769" max="10769" width="11" style="42" customWidth="1"/>
    <col min="10770" max="11008" width="9.140625" style="42"/>
    <col min="11009" max="11009" width="18.7109375" style="42" bestFit="1" customWidth="1"/>
    <col min="11010" max="11010" width="9.140625" style="42"/>
    <col min="11011" max="11011" width="16.7109375" style="42" bestFit="1" customWidth="1"/>
    <col min="11012" max="11012" width="0" style="42" hidden="1" customWidth="1"/>
    <col min="11013" max="11013" width="10.85546875" style="42" bestFit="1" customWidth="1"/>
    <col min="11014" max="11014" width="9.140625" style="42"/>
    <col min="11015" max="11016" width="11.28515625" style="42" customWidth="1"/>
    <col min="11017" max="11017" width="9.140625" style="42"/>
    <col min="11018" max="11018" width="12.28515625" style="42" customWidth="1"/>
    <col min="11019" max="11019" width="9.140625" style="42"/>
    <col min="11020" max="11020" width="12.42578125" style="42" customWidth="1"/>
    <col min="11021" max="11021" width="15.7109375" style="42" customWidth="1"/>
    <col min="11022" max="11022" width="13.28515625" style="42" customWidth="1"/>
    <col min="11023" max="11024" width="9.140625" style="42"/>
    <col min="11025" max="11025" width="11" style="42" customWidth="1"/>
    <col min="11026" max="11264" width="9.140625" style="42"/>
    <col min="11265" max="11265" width="18.7109375" style="42" bestFit="1" customWidth="1"/>
    <col min="11266" max="11266" width="9.140625" style="42"/>
    <col min="11267" max="11267" width="16.7109375" style="42" bestFit="1" customWidth="1"/>
    <col min="11268" max="11268" width="0" style="42" hidden="1" customWidth="1"/>
    <col min="11269" max="11269" width="10.85546875" style="42" bestFit="1" customWidth="1"/>
    <col min="11270" max="11270" width="9.140625" style="42"/>
    <col min="11271" max="11272" width="11.28515625" style="42" customWidth="1"/>
    <col min="11273" max="11273" width="9.140625" style="42"/>
    <col min="11274" max="11274" width="12.28515625" style="42" customWidth="1"/>
    <col min="11275" max="11275" width="9.140625" style="42"/>
    <col min="11276" max="11276" width="12.42578125" style="42" customWidth="1"/>
    <col min="11277" max="11277" width="15.7109375" style="42" customWidth="1"/>
    <col min="11278" max="11278" width="13.28515625" style="42" customWidth="1"/>
    <col min="11279" max="11280" width="9.140625" style="42"/>
    <col min="11281" max="11281" width="11" style="42" customWidth="1"/>
    <col min="11282" max="11520" width="9.140625" style="42"/>
    <col min="11521" max="11521" width="18.7109375" style="42" bestFit="1" customWidth="1"/>
    <col min="11522" max="11522" width="9.140625" style="42"/>
    <col min="11523" max="11523" width="16.7109375" style="42" bestFit="1" customWidth="1"/>
    <col min="11524" max="11524" width="0" style="42" hidden="1" customWidth="1"/>
    <col min="11525" max="11525" width="10.85546875" style="42" bestFit="1" customWidth="1"/>
    <col min="11526" max="11526" width="9.140625" style="42"/>
    <col min="11527" max="11528" width="11.28515625" style="42" customWidth="1"/>
    <col min="11529" max="11529" width="9.140625" style="42"/>
    <col min="11530" max="11530" width="12.28515625" style="42" customWidth="1"/>
    <col min="11531" max="11531" width="9.140625" style="42"/>
    <col min="11532" max="11532" width="12.42578125" style="42" customWidth="1"/>
    <col min="11533" max="11533" width="15.7109375" style="42" customWidth="1"/>
    <col min="11534" max="11534" width="13.28515625" style="42" customWidth="1"/>
    <col min="11535" max="11536" width="9.140625" style="42"/>
    <col min="11537" max="11537" width="11" style="42" customWidth="1"/>
    <col min="11538" max="11776" width="9.140625" style="42"/>
    <col min="11777" max="11777" width="18.7109375" style="42" bestFit="1" customWidth="1"/>
    <col min="11778" max="11778" width="9.140625" style="42"/>
    <col min="11779" max="11779" width="16.7109375" style="42" bestFit="1" customWidth="1"/>
    <col min="11780" max="11780" width="0" style="42" hidden="1" customWidth="1"/>
    <col min="11781" max="11781" width="10.85546875" style="42" bestFit="1" customWidth="1"/>
    <col min="11782" max="11782" width="9.140625" style="42"/>
    <col min="11783" max="11784" width="11.28515625" style="42" customWidth="1"/>
    <col min="11785" max="11785" width="9.140625" style="42"/>
    <col min="11786" max="11786" width="12.28515625" style="42" customWidth="1"/>
    <col min="11787" max="11787" width="9.140625" style="42"/>
    <col min="11788" max="11788" width="12.42578125" style="42" customWidth="1"/>
    <col min="11789" max="11789" width="15.7109375" style="42" customWidth="1"/>
    <col min="11790" max="11790" width="13.28515625" style="42" customWidth="1"/>
    <col min="11791" max="11792" width="9.140625" style="42"/>
    <col min="11793" max="11793" width="11" style="42" customWidth="1"/>
    <col min="11794" max="12032" width="9.140625" style="42"/>
    <col min="12033" max="12033" width="18.7109375" style="42" bestFit="1" customWidth="1"/>
    <col min="12034" max="12034" width="9.140625" style="42"/>
    <col min="12035" max="12035" width="16.7109375" style="42" bestFit="1" customWidth="1"/>
    <col min="12036" max="12036" width="0" style="42" hidden="1" customWidth="1"/>
    <col min="12037" max="12037" width="10.85546875" style="42" bestFit="1" customWidth="1"/>
    <col min="12038" max="12038" width="9.140625" style="42"/>
    <col min="12039" max="12040" width="11.28515625" style="42" customWidth="1"/>
    <col min="12041" max="12041" width="9.140625" style="42"/>
    <col min="12042" max="12042" width="12.28515625" style="42" customWidth="1"/>
    <col min="12043" max="12043" width="9.140625" style="42"/>
    <col min="12044" max="12044" width="12.42578125" style="42" customWidth="1"/>
    <col min="12045" max="12045" width="15.7109375" style="42" customWidth="1"/>
    <col min="12046" max="12046" width="13.28515625" style="42" customWidth="1"/>
    <col min="12047" max="12048" width="9.140625" style="42"/>
    <col min="12049" max="12049" width="11" style="42" customWidth="1"/>
    <col min="12050" max="12288" width="9.140625" style="42"/>
    <col min="12289" max="12289" width="18.7109375" style="42" bestFit="1" customWidth="1"/>
    <col min="12290" max="12290" width="9.140625" style="42"/>
    <col min="12291" max="12291" width="16.7109375" style="42" bestFit="1" customWidth="1"/>
    <col min="12292" max="12292" width="0" style="42" hidden="1" customWidth="1"/>
    <col min="12293" max="12293" width="10.85546875" style="42" bestFit="1" customWidth="1"/>
    <col min="12294" max="12294" width="9.140625" style="42"/>
    <col min="12295" max="12296" width="11.28515625" style="42" customWidth="1"/>
    <col min="12297" max="12297" width="9.140625" style="42"/>
    <col min="12298" max="12298" width="12.28515625" style="42" customWidth="1"/>
    <col min="12299" max="12299" width="9.140625" style="42"/>
    <col min="12300" max="12300" width="12.42578125" style="42" customWidth="1"/>
    <col min="12301" max="12301" width="15.7109375" style="42" customWidth="1"/>
    <col min="12302" max="12302" width="13.28515625" style="42" customWidth="1"/>
    <col min="12303" max="12304" width="9.140625" style="42"/>
    <col min="12305" max="12305" width="11" style="42" customWidth="1"/>
    <col min="12306" max="12544" width="9.140625" style="42"/>
    <col min="12545" max="12545" width="18.7109375" style="42" bestFit="1" customWidth="1"/>
    <col min="12546" max="12546" width="9.140625" style="42"/>
    <col min="12547" max="12547" width="16.7109375" style="42" bestFit="1" customWidth="1"/>
    <col min="12548" max="12548" width="0" style="42" hidden="1" customWidth="1"/>
    <col min="12549" max="12549" width="10.85546875" style="42" bestFit="1" customWidth="1"/>
    <col min="12550" max="12550" width="9.140625" style="42"/>
    <col min="12551" max="12552" width="11.28515625" style="42" customWidth="1"/>
    <col min="12553" max="12553" width="9.140625" style="42"/>
    <col min="12554" max="12554" width="12.28515625" style="42" customWidth="1"/>
    <col min="12555" max="12555" width="9.140625" style="42"/>
    <col min="12556" max="12556" width="12.42578125" style="42" customWidth="1"/>
    <col min="12557" max="12557" width="15.7109375" style="42" customWidth="1"/>
    <col min="12558" max="12558" width="13.28515625" style="42" customWidth="1"/>
    <col min="12559" max="12560" width="9.140625" style="42"/>
    <col min="12561" max="12561" width="11" style="42" customWidth="1"/>
    <col min="12562" max="12800" width="9.140625" style="42"/>
    <col min="12801" max="12801" width="18.7109375" style="42" bestFit="1" customWidth="1"/>
    <col min="12802" max="12802" width="9.140625" style="42"/>
    <col min="12803" max="12803" width="16.7109375" style="42" bestFit="1" customWidth="1"/>
    <col min="12804" max="12804" width="0" style="42" hidden="1" customWidth="1"/>
    <col min="12805" max="12805" width="10.85546875" style="42" bestFit="1" customWidth="1"/>
    <col min="12806" max="12806" width="9.140625" style="42"/>
    <col min="12807" max="12808" width="11.28515625" style="42" customWidth="1"/>
    <col min="12809" max="12809" width="9.140625" style="42"/>
    <col min="12810" max="12810" width="12.28515625" style="42" customWidth="1"/>
    <col min="12811" max="12811" width="9.140625" style="42"/>
    <col min="12812" max="12812" width="12.42578125" style="42" customWidth="1"/>
    <col min="12813" max="12813" width="15.7109375" style="42" customWidth="1"/>
    <col min="12814" max="12814" width="13.28515625" style="42" customWidth="1"/>
    <col min="12815" max="12816" width="9.140625" style="42"/>
    <col min="12817" max="12817" width="11" style="42" customWidth="1"/>
    <col min="12818" max="13056" width="9.140625" style="42"/>
    <col min="13057" max="13057" width="18.7109375" style="42" bestFit="1" customWidth="1"/>
    <col min="13058" max="13058" width="9.140625" style="42"/>
    <col min="13059" max="13059" width="16.7109375" style="42" bestFit="1" customWidth="1"/>
    <col min="13060" max="13060" width="0" style="42" hidden="1" customWidth="1"/>
    <col min="13061" max="13061" width="10.85546875" style="42" bestFit="1" customWidth="1"/>
    <col min="13062" max="13062" width="9.140625" style="42"/>
    <col min="13063" max="13064" width="11.28515625" style="42" customWidth="1"/>
    <col min="13065" max="13065" width="9.140625" style="42"/>
    <col min="13066" max="13066" width="12.28515625" style="42" customWidth="1"/>
    <col min="13067" max="13067" width="9.140625" style="42"/>
    <col min="13068" max="13068" width="12.42578125" style="42" customWidth="1"/>
    <col min="13069" max="13069" width="15.7109375" style="42" customWidth="1"/>
    <col min="13070" max="13070" width="13.28515625" style="42" customWidth="1"/>
    <col min="13071" max="13072" width="9.140625" style="42"/>
    <col min="13073" max="13073" width="11" style="42" customWidth="1"/>
    <col min="13074" max="13312" width="9.140625" style="42"/>
    <col min="13313" max="13313" width="18.7109375" style="42" bestFit="1" customWidth="1"/>
    <col min="13314" max="13314" width="9.140625" style="42"/>
    <col min="13315" max="13315" width="16.7109375" style="42" bestFit="1" customWidth="1"/>
    <col min="13316" max="13316" width="0" style="42" hidden="1" customWidth="1"/>
    <col min="13317" max="13317" width="10.85546875" style="42" bestFit="1" customWidth="1"/>
    <col min="13318" max="13318" width="9.140625" style="42"/>
    <col min="13319" max="13320" width="11.28515625" style="42" customWidth="1"/>
    <col min="13321" max="13321" width="9.140625" style="42"/>
    <col min="13322" max="13322" width="12.28515625" style="42" customWidth="1"/>
    <col min="13323" max="13323" width="9.140625" style="42"/>
    <col min="13324" max="13324" width="12.42578125" style="42" customWidth="1"/>
    <col min="13325" max="13325" width="15.7109375" style="42" customWidth="1"/>
    <col min="13326" max="13326" width="13.28515625" style="42" customWidth="1"/>
    <col min="13327" max="13328" width="9.140625" style="42"/>
    <col min="13329" max="13329" width="11" style="42" customWidth="1"/>
    <col min="13330" max="13568" width="9.140625" style="42"/>
    <col min="13569" max="13569" width="18.7109375" style="42" bestFit="1" customWidth="1"/>
    <col min="13570" max="13570" width="9.140625" style="42"/>
    <col min="13571" max="13571" width="16.7109375" style="42" bestFit="1" customWidth="1"/>
    <col min="13572" max="13572" width="0" style="42" hidden="1" customWidth="1"/>
    <col min="13573" max="13573" width="10.85546875" style="42" bestFit="1" customWidth="1"/>
    <col min="13574" max="13574" width="9.140625" style="42"/>
    <col min="13575" max="13576" width="11.28515625" style="42" customWidth="1"/>
    <col min="13577" max="13577" width="9.140625" style="42"/>
    <col min="13578" max="13578" width="12.28515625" style="42" customWidth="1"/>
    <col min="13579" max="13579" width="9.140625" style="42"/>
    <col min="13580" max="13580" width="12.42578125" style="42" customWidth="1"/>
    <col min="13581" max="13581" width="15.7109375" style="42" customWidth="1"/>
    <col min="13582" max="13582" width="13.28515625" style="42" customWidth="1"/>
    <col min="13583" max="13584" width="9.140625" style="42"/>
    <col min="13585" max="13585" width="11" style="42" customWidth="1"/>
    <col min="13586" max="13824" width="9.140625" style="42"/>
    <col min="13825" max="13825" width="18.7109375" style="42" bestFit="1" customWidth="1"/>
    <col min="13826" max="13826" width="9.140625" style="42"/>
    <col min="13827" max="13827" width="16.7109375" style="42" bestFit="1" customWidth="1"/>
    <col min="13828" max="13828" width="0" style="42" hidden="1" customWidth="1"/>
    <col min="13829" max="13829" width="10.85546875" style="42" bestFit="1" customWidth="1"/>
    <col min="13830" max="13830" width="9.140625" style="42"/>
    <col min="13831" max="13832" width="11.28515625" style="42" customWidth="1"/>
    <col min="13833" max="13833" width="9.140625" style="42"/>
    <col min="13834" max="13834" width="12.28515625" style="42" customWidth="1"/>
    <col min="13835" max="13835" width="9.140625" style="42"/>
    <col min="13836" max="13836" width="12.42578125" style="42" customWidth="1"/>
    <col min="13837" max="13837" width="15.7109375" style="42" customWidth="1"/>
    <col min="13838" max="13838" width="13.28515625" style="42" customWidth="1"/>
    <col min="13839" max="13840" width="9.140625" style="42"/>
    <col min="13841" max="13841" width="11" style="42" customWidth="1"/>
    <col min="13842" max="14080" width="9.140625" style="42"/>
    <col min="14081" max="14081" width="18.7109375" style="42" bestFit="1" customWidth="1"/>
    <col min="14082" max="14082" width="9.140625" style="42"/>
    <col min="14083" max="14083" width="16.7109375" style="42" bestFit="1" customWidth="1"/>
    <col min="14084" max="14084" width="0" style="42" hidden="1" customWidth="1"/>
    <col min="14085" max="14085" width="10.85546875" style="42" bestFit="1" customWidth="1"/>
    <col min="14086" max="14086" width="9.140625" style="42"/>
    <col min="14087" max="14088" width="11.28515625" style="42" customWidth="1"/>
    <col min="14089" max="14089" width="9.140625" style="42"/>
    <col min="14090" max="14090" width="12.28515625" style="42" customWidth="1"/>
    <col min="14091" max="14091" width="9.140625" style="42"/>
    <col min="14092" max="14092" width="12.42578125" style="42" customWidth="1"/>
    <col min="14093" max="14093" width="15.7109375" style="42" customWidth="1"/>
    <col min="14094" max="14094" width="13.28515625" style="42" customWidth="1"/>
    <col min="14095" max="14096" width="9.140625" style="42"/>
    <col min="14097" max="14097" width="11" style="42" customWidth="1"/>
    <col min="14098" max="14336" width="9.140625" style="42"/>
    <col min="14337" max="14337" width="18.7109375" style="42" bestFit="1" customWidth="1"/>
    <col min="14338" max="14338" width="9.140625" style="42"/>
    <col min="14339" max="14339" width="16.7109375" style="42" bestFit="1" customWidth="1"/>
    <col min="14340" max="14340" width="0" style="42" hidden="1" customWidth="1"/>
    <col min="14341" max="14341" width="10.85546875" style="42" bestFit="1" customWidth="1"/>
    <col min="14342" max="14342" width="9.140625" style="42"/>
    <col min="14343" max="14344" width="11.28515625" style="42" customWidth="1"/>
    <col min="14345" max="14345" width="9.140625" style="42"/>
    <col min="14346" max="14346" width="12.28515625" style="42" customWidth="1"/>
    <col min="14347" max="14347" width="9.140625" style="42"/>
    <col min="14348" max="14348" width="12.42578125" style="42" customWidth="1"/>
    <col min="14349" max="14349" width="15.7109375" style="42" customWidth="1"/>
    <col min="14350" max="14350" width="13.28515625" style="42" customWidth="1"/>
    <col min="14351" max="14352" width="9.140625" style="42"/>
    <col min="14353" max="14353" width="11" style="42" customWidth="1"/>
    <col min="14354" max="14592" width="9.140625" style="42"/>
    <col min="14593" max="14593" width="18.7109375" style="42" bestFit="1" customWidth="1"/>
    <col min="14594" max="14594" width="9.140625" style="42"/>
    <col min="14595" max="14595" width="16.7109375" style="42" bestFit="1" customWidth="1"/>
    <col min="14596" max="14596" width="0" style="42" hidden="1" customWidth="1"/>
    <col min="14597" max="14597" width="10.85546875" style="42" bestFit="1" customWidth="1"/>
    <col min="14598" max="14598" width="9.140625" style="42"/>
    <col min="14599" max="14600" width="11.28515625" style="42" customWidth="1"/>
    <col min="14601" max="14601" width="9.140625" style="42"/>
    <col min="14602" max="14602" width="12.28515625" style="42" customWidth="1"/>
    <col min="14603" max="14603" width="9.140625" style="42"/>
    <col min="14604" max="14604" width="12.42578125" style="42" customWidth="1"/>
    <col min="14605" max="14605" width="15.7109375" style="42" customWidth="1"/>
    <col min="14606" max="14606" width="13.28515625" style="42" customWidth="1"/>
    <col min="14607" max="14608" width="9.140625" style="42"/>
    <col min="14609" max="14609" width="11" style="42" customWidth="1"/>
    <col min="14610" max="14848" width="9.140625" style="42"/>
    <col min="14849" max="14849" width="18.7109375" style="42" bestFit="1" customWidth="1"/>
    <col min="14850" max="14850" width="9.140625" style="42"/>
    <col min="14851" max="14851" width="16.7109375" style="42" bestFit="1" customWidth="1"/>
    <col min="14852" max="14852" width="0" style="42" hidden="1" customWidth="1"/>
    <col min="14853" max="14853" width="10.85546875" style="42" bestFit="1" customWidth="1"/>
    <col min="14854" max="14854" width="9.140625" style="42"/>
    <col min="14855" max="14856" width="11.28515625" style="42" customWidth="1"/>
    <col min="14857" max="14857" width="9.140625" style="42"/>
    <col min="14858" max="14858" width="12.28515625" style="42" customWidth="1"/>
    <col min="14859" max="14859" width="9.140625" style="42"/>
    <col min="14860" max="14860" width="12.42578125" style="42" customWidth="1"/>
    <col min="14861" max="14861" width="15.7109375" style="42" customWidth="1"/>
    <col min="14862" max="14862" width="13.28515625" style="42" customWidth="1"/>
    <col min="14863" max="14864" width="9.140625" style="42"/>
    <col min="14865" max="14865" width="11" style="42" customWidth="1"/>
    <col min="14866" max="15104" width="9.140625" style="42"/>
    <col min="15105" max="15105" width="18.7109375" style="42" bestFit="1" customWidth="1"/>
    <col min="15106" max="15106" width="9.140625" style="42"/>
    <col min="15107" max="15107" width="16.7109375" style="42" bestFit="1" customWidth="1"/>
    <col min="15108" max="15108" width="0" style="42" hidden="1" customWidth="1"/>
    <col min="15109" max="15109" width="10.85546875" style="42" bestFit="1" customWidth="1"/>
    <col min="15110" max="15110" width="9.140625" style="42"/>
    <col min="15111" max="15112" width="11.28515625" style="42" customWidth="1"/>
    <col min="15113" max="15113" width="9.140625" style="42"/>
    <col min="15114" max="15114" width="12.28515625" style="42" customWidth="1"/>
    <col min="15115" max="15115" width="9.140625" style="42"/>
    <col min="15116" max="15116" width="12.42578125" style="42" customWidth="1"/>
    <col min="15117" max="15117" width="15.7109375" style="42" customWidth="1"/>
    <col min="15118" max="15118" width="13.28515625" style="42" customWidth="1"/>
    <col min="15119" max="15120" width="9.140625" style="42"/>
    <col min="15121" max="15121" width="11" style="42" customWidth="1"/>
    <col min="15122" max="15360" width="9.140625" style="42"/>
    <col min="15361" max="15361" width="18.7109375" style="42" bestFit="1" customWidth="1"/>
    <col min="15362" max="15362" width="9.140625" style="42"/>
    <col min="15363" max="15363" width="16.7109375" style="42" bestFit="1" customWidth="1"/>
    <col min="15364" max="15364" width="0" style="42" hidden="1" customWidth="1"/>
    <col min="15365" max="15365" width="10.85546875" style="42" bestFit="1" customWidth="1"/>
    <col min="15366" max="15366" width="9.140625" style="42"/>
    <col min="15367" max="15368" width="11.28515625" style="42" customWidth="1"/>
    <col min="15369" max="15369" width="9.140625" style="42"/>
    <col min="15370" max="15370" width="12.28515625" style="42" customWidth="1"/>
    <col min="15371" max="15371" width="9.140625" style="42"/>
    <col min="15372" max="15372" width="12.42578125" style="42" customWidth="1"/>
    <col min="15373" max="15373" width="15.7109375" style="42" customWidth="1"/>
    <col min="15374" max="15374" width="13.28515625" style="42" customWidth="1"/>
    <col min="15375" max="15376" width="9.140625" style="42"/>
    <col min="15377" max="15377" width="11" style="42" customWidth="1"/>
    <col min="15378" max="15616" width="9.140625" style="42"/>
    <col min="15617" max="15617" width="18.7109375" style="42" bestFit="1" customWidth="1"/>
    <col min="15618" max="15618" width="9.140625" style="42"/>
    <col min="15619" max="15619" width="16.7109375" style="42" bestFit="1" customWidth="1"/>
    <col min="15620" max="15620" width="0" style="42" hidden="1" customWidth="1"/>
    <col min="15621" max="15621" width="10.85546875" style="42" bestFit="1" customWidth="1"/>
    <col min="15622" max="15622" width="9.140625" style="42"/>
    <col min="15623" max="15624" width="11.28515625" style="42" customWidth="1"/>
    <col min="15625" max="15625" width="9.140625" style="42"/>
    <col min="15626" max="15626" width="12.28515625" style="42" customWidth="1"/>
    <col min="15627" max="15627" width="9.140625" style="42"/>
    <col min="15628" max="15628" width="12.42578125" style="42" customWidth="1"/>
    <col min="15629" max="15629" width="15.7109375" style="42" customWidth="1"/>
    <col min="15630" max="15630" width="13.28515625" style="42" customWidth="1"/>
    <col min="15631" max="15632" width="9.140625" style="42"/>
    <col min="15633" max="15633" width="11" style="42" customWidth="1"/>
    <col min="15634" max="15872" width="9.140625" style="42"/>
    <col min="15873" max="15873" width="18.7109375" style="42" bestFit="1" customWidth="1"/>
    <col min="15874" max="15874" width="9.140625" style="42"/>
    <col min="15875" max="15875" width="16.7109375" style="42" bestFit="1" customWidth="1"/>
    <col min="15876" max="15876" width="0" style="42" hidden="1" customWidth="1"/>
    <col min="15877" max="15877" width="10.85546875" style="42" bestFit="1" customWidth="1"/>
    <col min="15878" max="15878" width="9.140625" style="42"/>
    <col min="15879" max="15880" width="11.28515625" style="42" customWidth="1"/>
    <col min="15881" max="15881" width="9.140625" style="42"/>
    <col min="15882" max="15882" width="12.28515625" style="42" customWidth="1"/>
    <col min="15883" max="15883" width="9.140625" style="42"/>
    <col min="15884" max="15884" width="12.42578125" style="42" customWidth="1"/>
    <col min="15885" max="15885" width="15.7109375" style="42" customWidth="1"/>
    <col min="15886" max="15886" width="13.28515625" style="42" customWidth="1"/>
    <col min="15887" max="15888" width="9.140625" style="42"/>
    <col min="15889" max="15889" width="11" style="42" customWidth="1"/>
    <col min="15890" max="16128" width="9.140625" style="42"/>
    <col min="16129" max="16129" width="18.7109375" style="42" bestFit="1" customWidth="1"/>
    <col min="16130" max="16130" width="9.140625" style="42"/>
    <col min="16131" max="16131" width="16.7109375" style="42" bestFit="1" customWidth="1"/>
    <col min="16132" max="16132" width="0" style="42" hidden="1" customWidth="1"/>
    <col min="16133" max="16133" width="10.85546875" style="42" bestFit="1" customWidth="1"/>
    <col min="16134" max="16134" width="9.140625" style="42"/>
    <col min="16135" max="16136" width="11.28515625" style="42" customWidth="1"/>
    <col min="16137" max="16137" width="9.140625" style="42"/>
    <col min="16138" max="16138" width="12.28515625" style="42" customWidth="1"/>
    <col min="16139" max="16139" width="9.140625" style="42"/>
    <col min="16140" max="16140" width="12.42578125" style="42" customWidth="1"/>
    <col min="16141" max="16141" width="15.7109375" style="42" customWidth="1"/>
    <col min="16142" max="16142" width="13.28515625" style="42" customWidth="1"/>
    <col min="16143" max="16144" width="9.140625" style="42"/>
    <col min="16145" max="16145" width="11" style="42" customWidth="1"/>
    <col min="16146" max="16384" width="9.140625" style="42"/>
  </cols>
  <sheetData>
    <row r="1" spans="1:17" ht="18.75" x14ac:dyDescent="0.3">
      <c r="B1" s="43"/>
      <c r="C1" s="43"/>
      <c r="D1" s="43"/>
      <c r="E1" s="44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7" ht="19.5" thickBot="1" x14ac:dyDescent="0.35">
      <c r="A2" s="42" t="s">
        <v>43</v>
      </c>
      <c r="C2" s="46"/>
      <c r="D2" s="46"/>
      <c r="P2" s="45"/>
      <c r="Q2" s="45"/>
    </row>
    <row r="3" spans="1:17" ht="19.5" thickBot="1" x14ac:dyDescent="0.35">
      <c r="C3" s="46"/>
      <c r="D3" s="46"/>
      <c r="F3" s="86" t="s">
        <v>13</v>
      </c>
      <c r="G3" s="87"/>
      <c r="J3" s="88" t="s">
        <v>12</v>
      </c>
      <c r="K3" s="89"/>
      <c r="M3" s="88" t="s">
        <v>12</v>
      </c>
      <c r="N3" s="89"/>
      <c r="P3" s="45"/>
      <c r="Q3" s="45"/>
    </row>
    <row r="4" spans="1:17" ht="19.5" thickBot="1" x14ac:dyDescent="0.35">
      <c r="B4" s="47"/>
      <c r="C4" s="46"/>
      <c r="D4" s="46"/>
      <c r="E4" s="48" t="s">
        <v>2</v>
      </c>
      <c r="F4" s="49" t="s">
        <v>3</v>
      </c>
      <c r="G4" s="50" t="s">
        <v>1</v>
      </c>
      <c r="I4" s="51" t="s">
        <v>2</v>
      </c>
      <c r="J4" s="49" t="s">
        <v>14</v>
      </c>
      <c r="K4" s="50" t="s">
        <v>1</v>
      </c>
      <c r="M4" s="49" t="s">
        <v>41</v>
      </c>
      <c r="N4" s="50" t="s">
        <v>1</v>
      </c>
      <c r="P4" s="45"/>
      <c r="Q4" s="45"/>
    </row>
    <row r="5" spans="1:17" ht="18.75" x14ac:dyDescent="0.3">
      <c r="A5" s="52" t="s">
        <v>1</v>
      </c>
      <c r="B5" s="53">
        <v>1000</v>
      </c>
      <c r="C5" s="46"/>
      <c r="D5" s="46">
        <v>200</v>
      </c>
      <c r="E5" s="54" t="s">
        <v>28</v>
      </c>
      <c r="F5" s="24">
        <f>NORMDIST(D5,$B$6,$B$7,TRUE)</f>
        <v>1.5508180233362827E-2</v>
      </c>
      <c r="G5" s="55">
        <f t="shared" ref="G5:G17" si="0">F5*$B$5</f>
        <v>15.508180233362827</v>
      </c>
      <c r="I5" s="56">
        <v>200</v>
      </c>
      <c r="J5" s="24">
        <f>NORMDIST(I5,$B$6,$B$7,TRUE)</f>
        <v>1.5508180233362827E-2</v>
      </c>
      <c r="K5" s="55">
        <f t="shared" ref="K5:K17" si="1">J5*$B$5</f>
        <v>15.508180233362827</v>
      </c>
      <c r="L5" s="57"/>
      <c r="M5" s="24">
        <f>1-J5</f>
        <v>0.98449181976663713</v>
      </c>
      <c r="N5" s="55">
        <f>$B$5*M5</f>
        <v>984.49181976663715</v>
      </c>
      <c r="P5" s="45"/>
      <c r="Q5" s="45"/>
    </row>
    <row r="6" spans="1:17" ht="18.75" x14ac:dyDescent="0.3">
      <c r="A6" s="58" t="s">
        <v>15</v>
      </c>
      <c r="B6" s="59">
        <v>255</v>
      </c>
      <c r="C6" s="46"/>
      <c r="D6" s="46">
        <f>D5+10</f>
        <v>210</v>
      </c>
      <c r="E6" s="60" t="s">
        <v>29</v>
      </c>
      <c r="F6" s="24">
        <f>NORMDIST(D6,$B$6,$B$7,TRUE)-(SUM(F$5:F5))</f>
        <v>2.3298424495488371E-2</v>
      </c>
      <c r="G6" s="55">
        <f t="shared" si="0"/>
        <v>23.298424495488369</v>
      </c>
      <c r="I6" s="61">
        <f>I5+10</f>
        <v>210</v>
      </c>
      <c r="J6" s="24">
        <f t="shared" ref="J6:J17" si="2">NORMDIST(I6,$B$6,$B$7,TRUE)</f>
        <v>3.8806604728851196E-2</v>
      </c>
      <c r="K6" s="55">
        <f t="shared" si="1"/>
        <v>38.806604728851198</v>
      </c>
      <c r="L6" s="57"/>
      <c r="M6" s="24">
        <f t="shared" ref="M6:M17" si="3">1-J6</f>
        <v>0.96119339527114878</v>
      </c>
      <c r="N6" s="55">
        <f t="shared" ref="N6:N17" si="4">$B$5*M6</f>
        <v>961.1933952711488</v>
      </c>
      <c r="P6" s="45"/>
      <c r="Q6" s="45"/>
    </row>
    <row r="7" spans="1:17" ht="18.75" x14ac:dyDescent="0.3">
      <c r="A7" s="58" t="s">
        <v>16</v>
      </c>
      <c r="B7" s="62">
        <f>B8*B6</f>
        <v>25.5</v>
      </c>
      <c r="C7" s="46"/>
      <c r="D7" s="46">
        <f t="shared" ref="D7:D16" si="5">D6+10</f>
        <v>220</v>
      </c>
      <c r="E7" s="63" t="s">
        <v>30</v>
      </c>
      <c r="F7" s="24">
        <f>NORMDIST(D7,$B$6,$B$7,TRUE)-(SUM(F$5:F6))</f>
        <v>4.6139690188182647E-2</v>
      </c>
      <c r="G7" s="55">
        <f t="shared" si="0"/>
        <v>46.139690188182648</v>
      </c>
      <c r="I7" s="61">
        <f t="shared" ref="I7:I17" si="6">I6+10</f>
        <v>220</v>
      </c>
      <c r="J7" s="24">
        <f t="shared" si="2"/>
        <v>8.4946294917033843E-2</v>
      </c>
      <c r="K7" s="55">
        <f t="shared" si="1"/>
        <v>84.946294917033839</v>
      </c>
      <c r="L7" s="57"/>
      <c r="M7" s="24">
        <f t="shared" si="3"/>
        <v>0.91505370508296613</v>
      </c>
      <c r="N7" s="55">
        <f t="shared" si="4"/>
        <v>915.05370508296608</v>
      </c>
      <c r="P7" s="45"/>
      <c r="Q7" s="45"/>
    </row>
    <row r="8" spans="1:17" ht="19.5" thickBot="1" x14ac:dyDescent="0.35">
      <c r="A8" s="64" t="s">
        <v>0</v>
      </c>
      <c r="B8" s="65">
        <v>0.1</v>
      </c>
      <c r="C8" s="46"/>
      <c r="D8" s="46">
        <f t="shared" si="5"/>
        <v>230</v>
      </c>
      <c r="E8" s="63" t="s">
        <v>31</v>
      </c>
      <c r="F8" s="24">
        <f>NORMDIST(D8,$B$6,$B$7,TRUE)-(SUM(F$5:F7))</f>
        <v>7.8499994973725035E-2</v>
      </c>
      <c r="G8" s="55">
        <f t="shared" si="0"/>
        <v>78.499994973725038</v>
      </c>
      <c r="I8" s="61">
        <f t="shared" si="6"/>
        <v>230</v>
      </c>
      <c r="J8" s="24">
        <f t="shared" si="2"/>
        <v>0.16344628989075888</v>
      </c>
      <c r="K8" s="55">
        <f t="shared" si="1"/>
        <v>163.44628989075889</v>
      </c>
      <c r="L8" s="57"/>
      <c r="M8" s="24">
        <f t="shared" si="3"/>
        <v>0.83655371010924107</v>
      </c>
      <c r="N8" s="55">
        <f t="shared" si="4"/>
        <v>836.55371010924102</v>
      </c>
      <c r="P8" s="45"/>
      <c r="Q8" s="45"/>
    </row>
    <row r="9" spans="1:17" ht="19.5" thickBot="1" x14ac:dyDescent="0.35">
      <c r="A9" s="77" t="s">
        <v>49</v>
      </c>
      <c r="B9" s="66"/>
      <c r="C9" s="46"/>
      <c r="D9" s="46">
        <f t="shared" si="5"/>
        <v>240</v>
      </c>
      <c r="E9" s="63" t="s">
        <v>32</v>
      </c>
      <c r="F9" s="24">
        <f>NORMDIST(D9,$B$6,$B$7,TRUE)-(SUM(F$5:F8))</f>
        <v>0.11474089532269444</v>
      </c>
      <c r="G9" s="55">
        <f t="shared" si="0"/>
        <v>114.74089532269444</v>
      </c>
      <c r="I9" s="61">
        <f t="shared" si="6"/>
        <v>240</v>
      </c>
      <c r="J9" s="24">
        <f t="shared" si="2"/>
        <v>0.27818718521345331</v>
      </c>
      <c r="K9" s="55">
        <f t="shared" si="1"/>
        <v>278.18718521345329</v>
      </c>
      <c r="L9" s="57"/>
      <c r="M9" s="24">
        <f t="shared" si="3"/>
        <v>0.72181281478654669</v>
      </c>
      <c r="N9" s="55">
        <f t="shared" si="4"/>
        <v>721.81281478654671</v>
      </c>
      <c r="P9" s="45"/>
      <c r="Q9" s="45"/>
    </row>
    <row r="10" spans="1:17" ht="19.5" thickBot="1" x14ac:dyDescent="0.35">
      <c r="A10" s="52" t="s">
        <v>44</v>
      </c>
      <c r="B10" s="53">
        <v>160</v>
      </c>
      <c r="C10" s="46"/>
      <c r="D10" s="46">
        <f t="shared" si="5"/>
        <v>250</v>
      </c>
      <c r="E10" s="60" t="s">
        <v>33</v>
      </c>
      <c r="F10" s="24">
        <f>NORMDIST(D10,$B$6,$B$7,TRUE)-(SUM(F$5:F9))</f>
        <v>0.1440872037053863</v>
      </c>
      <c r="G10" s="55">
        <f t="shared" si="0"/>
        <v>144.08720370538632</v>
      </c>
      <c r="I10" s="61">
        <f t="shared" si="6"/>
        <v>250</v>
      </c>
      <c r="J10" s="24">
        <f t="shared" si="2"/>
        <v>0.42227438891883962</v>
      </c>
      <c r="K10" s="55">
        <f t="shared" si="1"/>
        <v>422.27438891883963</v>
      </c>
      <c r="L10" s="57"/>
      <c r="M10" s="24">
        <f t="shared" si="3"/>
        <v>0.57772561108116038</v>
      </c>
      <c r="N10" s="55">
        <f t="shared" si="4"/>
        <v>577.72561108116042</v>
      </c>
      <c r="P10" s="45"/>
      <c r="Q10" s="45"/>
    </row>
    <row r="11" spans="1:17" ht="19.5" thickBot="1" x14ac:dyDescent="0.35">
      <c r="A11" s="52" t="s">
        <v>50</v>
      </c>
      <c r="B11" s="62">
        <f>VLOOKUP($B$5-B10,$M$31:$P$281,4)</f>
        <v>279.5</v>
      </c>
      <c r="C11" s="67"/>
      <c r="D11" s="46">
        <f t="shared" si="5"/>
        <v>260</v>
      </c>
      <c r="E11" s="63" t="s">
        <v>34</v>
      </c>
      <c r="F11" s="24">
        <f>NORMDIST(D11,$B$6,$B$7,TRUE)-(SUM(F$5:F10))</f>
        <v>0.15545122216232077</v>
      </c>
      <c r="G11" s="55">
        <f t="shared" si="0"/>
        <v>155.45122216232076</v>
      </c>
      <c r="I11" s="61">
        <f t="shared" si="6"/>
        <v>260</v>
      </c>
      <c r="J11" s="24">
        <f t="shared" si="2"/>
        <v>0.57772561108116038</v>
      </c>
      <c r="K11" s="55">
        <f t="shared" si="1"/>
        <v>577.72561108116042</v>
      </c>
      <c r="L11" s="57"/>
      <c r="M11" s="24">
        <f t="shared" si="3"/>
        <v>0.42227438891883962</v>
      </c>
      <c r="N11" s="55">
        <f t="shared" si="4"/>
        <v>422.27438891883963</v>
      </c>
      <c r="P11" s="45"/>
      <c r="Q11" s="45"/>
    </row>
    <row r="12" spans="1:17" ht="19.5" thickBot="1" x14ac:dyDescent="0.35">
      <c r="A12" s="52" t="s">
        <v>51</v>
      </c>
      <c r="B12" s="78">
        <f>VLOOKUP($B$5-B10,$M$31:$S$281,7)</f>
        <v>310.35860396475243</v>
      </c>
      <c r="C12" s="46"/>
      <c r="D12" s="46">
        <f t="shared" si="5"/>
        <v>270</v>
      </c>
      <c r="E12" s="63" t="s">
        <v>35</v>
      </c>
      <c r="F12" s="24">
        <f>NORMDIST(D12,$B$6,$B$7,TRUE)-(SUM(F$5:F11))</f>
        <v>0.1440872037053863</v>
      </c>
      <c r="G12" s="55">
        <f t="shared" si="0"/>
        <v>144.08720370538632</v>
      </c>
      <c r="I12" s="61">
        <f t="shared" si="6"/>
        <v>270</v>
      </c>
      <c r="J12" s="24">
        <f t="shared" si="2"/>
        <v>0.72181281478654669</v>
      </c>
      <c r="K12" s="55">
        <f t="shared" si="1"/>
        <v>721.81281478654671</v>
      </c>
      <c r="L12" s="57"/>
      <c r="M12" s="24">
        <f t="shared" si="3"/>
        <v>0.27818718521345331</v>
      </c>
      <c r="N12" s="55">
        <f t="shared" si="4"/>
        <v>278.18718521345329</v>
      </c>
      <c r="P12" s="45"/>
      <c r="Q12" s="45"/>
    </row>
    <row r="13" spans="1:17" ht="19.5" thickBot="1" x14ac:dyDescent="0.35">
      <c r="A13" s="52"/>
      <c r="B13" s="52"/>
      <c r="C13" s="46"/>
      <c r="D13" s="46">
        <f t="shared" si="5"/>
        <v>280</v>
      </c>
      <c r="E13" s="63" t="s">
        <v>36</v>
      </c>
      <c r="F13" s="24">
        <f>NORMDIST(D13,$B$6,$B$7,TRUE)-(SUM(F$5:F12))</f>
        <v>0.11474089532269438</v>
      </c>
      <c r="G13" s="55">
        <f t="shared" si="0"/>
        <v>114.74089532269439</v>
      </c>
      <c r="I13" s="61">
        <f t="shared" si="6"/>
        <v>280</v>
      </c>
      <c r="J13" s="24">
        <f t="shared" si="2"/>
        <v>0.83655371010924107</v>
      </c>
      <c r="K13" s="55">
        <f t="shared" si="1"/>
        <v>836.55371010924102</v>
      </c>
      <c r="L13" s="57"/>
      <c r="M13" s="24">
        <f t="shared" si="3"/>
        <v>0.16344628989075893</v>
      </c>
      <c r="N13" s="55">
        <f t="shared" si="4"/>
        <v>163.44628989075892</v>
      </c>
      <c r="P13" s="45"/>
      <c r="Q13" s="45"/>
    </row>
    <row r="14" spans="1:17" ht="19.5" thickBot="1" x14ac:dyDescent="0.35">
      <c r="A14" s="52" t="s">
        <v>44</v>
      </c>
      <c r="B14" s="53">
        <v>80</v>
      </c>
      <c r="C14" s="46"/>
      <c r="D14" s="46">
        <f t="shared" si="5"/>
        <v>290</v>
      </c>
      <c r="E14" s="68" t="s">
        <v>37</v>
      </c>
      <c r="F14" s="24">
        <f>NORMDIST(D14,$B$6,$B$7,TRUE)-(SUM(F$5:F13))</f>
        <v>7.8499994973725062E-2</v>
      </c>
      <c r="G14" s="55">
        <f t="shared" si="0"/>
        <v>78.499994973725066</v>
      </c>
      <c r="I14" s="61">
        <f t="shared" si="6"/>
        <v>290</v>
      </c>
      <c r="J14" s="24">
        <f t="shared" si="2"/>
        <v>0.91505370508296613</v>
      </c>
      <c r="K14" s="55">
        <f t="shared" si="1"/>
        <v>915.05370508296608</v>
      </c>
      <c r="L14" s="57"/>
      <c r="M14" s="24">
        <f t="shared" si="3"/>
        <v>8.4946294917033871E-2</v>
      </c>
      <c r="N14" s="55">
        <f t="shared" si="4"/>
        <v>84.946294917033867</v>
      </c>
      <c r="P14" s="45"/>
      <c r="Q14" s="45"/>
    </row>
    <row r="15" spans="1:17" ht="19.5" thickBot="1" x14ac:dyDescent="0.35">
      <c r="A15" s="52" t="s">
        <v>50</v>
      </c>
      <c r="B15" s="62">
        <f>VLOOKUP($B$5-B14,$M$31:$P$281,4)</f>
        <v>289.5</v>
      </c>
      <c r="D15" s="46">
        <f t="shared" si="5"/>
        <v>300</v>
      </c>
      <c r="E15" s="63" t="s">
        <v>38</v>
      </c>
      <c r="F15" s="24">
        <f>NORMDIST(D15,$B$6,$B$7,TRUE)-(SUM(F$5:F14))</f>
        <v>4.6139690188182647E-2</v>
      </c>
      <c r="G15" s="55">
        <f t="shared" si="0"/>
        <v>46.139690188182648</v>
      </c>
      <c r="I15" s="61">
        <f t="shared" si="6"/>
        <v>300</v>
      </c>
      <c r="J15" s="24">
        <f t="shared" si="2"/>
        <v>0.96119339527114878</v>
      </c>
      <c r="K15" s="55">
        <f t="shared" si="1"/>
        <v>961.1933952711488</v>
      </c>
      <c r="L15" s="57"/>
      <c r="M15" s="24">
        <f t="shared" si="3"/>
        <v>3.8806604728851224E-2</v>
      </c>
      <c r="N15" s="55">
        <f t="shared" si="4"/>
        <v>38.806604728851227</v>
      </c>
      <c r="P15" s="45"/>
      <c r="Q15" s="45"/>
    </row>
    <row r="16" spans="1:17" ht="18.75" x14ac:dyDescent="0.3">
      <c r="A16" s="52" t="s">
        <v>51</v>
      </c>
      <c r="B16" s="78">
        <f>VLOOKUP($B$5-B14,$M$31:$S$281,7)</f>
        <v>323.04709616376533</v>
      </c>
      <c r="D16" s="46">
        <f t="shared" si="5"/>
        <v>310</v>
      </c>
      <c r="E16" s="63" t="s">
        <v>39</v>
      </c>
      <c r="F16" s="24">
        <f>NORMDIST(D16,$B$6,$B$7,TRUE)-(SUM(F$5:F15))</f>
        <v>2.3298424495488357E-2</v>
      </c>
      <c r="G16" s="55">
        <f t="shared" si="0"/>
        <v>23.298424495488355</v>
      </c>
      <c r="I16" s="61">
        <f>I15+10</f>
        <v>310</v>
      </c>
      <c r="J16" s="24">
        <f t="shared" si="2"/>
        <v>0.98449181976663713</v>
      </c>
      <c r="K16" s="55">
        <f t="shared" si="1"/>
        <v>984.49181976663715</v>
      </c>
      <c r="L16" s="57"/>
      <c r="M16" s="24">
        <f t="shared" si="3"/>
        <v>1.5508180233362867E-2</v>
      </c>
      <c r="N16" s="55">
        <f t="shared" si="4"/>
        <v>15.508180233362868</v>
      </c>
      <c r="P16" s="45"/>
      <c r="Q16" s="45"/>
    </row>
    <row r="17" spans="4:19" ht="19.5" thickBot="1" x14ac:dyDescent="0.35">
      <c r="D17" s="46">
        <v>1000</v>
      </c>
      <c r="E17" s="69" t="s">
        <v>40</v>
      </c>
      <c r="F17" s="23">
        <f>NORMDIST(D17,$B$6,$B$7,TRUE)-(SUM(F$5:F16))</f>
        <v>1.5508180233362867E-2</v>
      </c>
      <c r="G17" s="70">
        <f t="shared" si="0"/>
        <v>15.508180233362868</v>
      </c>
      <c r="I17" s="71">
        <f t="shared" si="6"/>
        <v>320</v>
      </c>
      <c r="J17" s="24">
        <f t="shared" si="2"/>
        <v>0.99459868868079415</v>
      </c>
      <c r="K17" s="70">
        <f t="shared" si="1"/>
        <v>994.59868868079411</v>
      </c>
      <c r="L17" s="57"/>
      <c r="M17" s="24">
        <f t="shared" si="3"/>
        <v>5.4013113192058482E-3</v>
      </c>
      <c r="N17" s="55">
        <f t="shared" si="4"/>
        <v>5.4013113192058482</v>
      </c>
      <c r="P17" s="45"/>
      <c r="Q17" s="45"/>
    </row>
    <row r="18" spans="4:19" ht="18.75" x14ac:dyDescent="0.3">
      <c r="D18" s="43"/>
      <c r="E18" s="44"/>
      <c r="F18" s="45"/>
      <c r="G18" s="45"/>
      <c r="I18" s="45"/>
      <c r="J18" s="45"/>
      <c r="K18" s="45"/>
      <c r="L18" s="45"/>
      <c r="M18" s="45"/>
      <c r="N18" s="45"/>
      <c r="O18" s="45"/>
      <c r="P18" s="45"/>
      <c r="Q18" s="45"/>
    </row>
    <row r="19" spans="4:19" ht="18.75" x14ac:dyDescent="0.3">
      <c r="D19" s="43"/>
      <c r="E19" s="44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</row>
    <row r="20" spans="4:19" ht="18.75" x14ac:dyDescent="0.3">
      <c r="D20" s="43"/>
      <c r="E20" s="44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</row>
    <row r="21" spans="4:19" ht="18.75" x14ac:dyDescent="0.3">
      <c r="D21" s="43"/>
      <c r="E21" s="44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4:19" ht="18.75" x14ac:dyDescent="0.3">
      <c r="D22" s="43"/>
      <c r="E22" s="44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</row>
    <row r="23" spans="4:19" ht="18.75" x14ac:dyDescent="0.3">
      <c r="D23" s="43"/>
      <c r="E23" s="44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</row>
    <row r="24" spans="4:19" ht="18.75" x14ac:dyDescent="0.3">
      <c r="D24" s="43"/>
      <c r="E24" s="44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</row>
    <row r="25" spans="4:19" ht="18.75" x14ac:dyDescent="0.3">
      <c r="D25" s="43"/>
      <c r="E25" s="44"/>
      <c r="F25" s="45"/>
      <c r="G25" s="45"/>
      <c r="H25" s="45"/>
      <c r="I25" s="45"/>
      <c r="J25" s="45"/>
      <c r="K25" s="45"/>
      <c r="L25" s="45"/>
      <c r="M25" s="45"/>
    </row>
    <row r="26" spans="4:19" ht="18.75" x14ac:dyDescent="0.3">
      <c r="D26" s="43"/>
      <c r="E26" s="44"/>
      <c r="F26" s="45"/>
      <c r="G26" s="45"/>
      <c r="H26" s="45"/>
      <c r="I26" s="45"/>
      <c r="J26" s="45"/>
      <c r="K26" s="45"/>
      <c r="L26" s="45"/>
      <c r="M26" s="45"/>
    </row>
    <row r="27" spans="4:19" ht="18.75" x14ac:dyDescent="0.3">
      <c r="D27" s="43"/>
      <c r="E27" s="44"/>
      <c r="F27" s="45"/>
      <c r="G27" s="45"/>
      <c r="H27" s="45"/>
      <c r="I27" s="45"/>
      <c r="J27" s="45"/>
      <c r="K27" s="45"/>
      <c r="L27" s="45"/>
      <c r="M27" s="45"/>
    </row>
    <row r="28" spans="4:19" ht="13.5" thickBot="1" x14ac:dyDescent="0.25">
      <c r="D28" s="46"/>
    </row>
    <row r="29" spans="4:19" ht="15.75" thickBot="1" x14ac:dyDescent="0.3">
      <c r="D29" s="46"/>
      <c r="F29" s="90"/>
      <c r="G29" s="91"/>
      <c r="H29" s="91"/>
      <c r="L29" s="88" t="s">
        <v>12</v>
      </c>
      <c r="M29" s="89"/>
    </row>
    <row r="30" spans="4:19" ht="15" x14ac:dyDescent="0.25">
      <c r="D30" s="46"/>
      <c r="E30" s="48"/>
      <c r="F30" s="49"/>
      <c r="G30" s="50"/>
      <c r="H30" s="50"/>
      <c r="I30" s="42" t="s">
        <v>47</v>
      </c>
      <c r="J30" s="42" t="s">
        <v>48</v>
      </c>
      <c r="K30" s="51" t="s">
        <v>2</v>
      </c>
      <c r="L30" s="49" t="s">
        <v>14</v>
      </c>
      <c r="M30" s="50" t="s">
        <v>1</v>
      </c>
      <c r="N30" s="42" t="s">
        <v>45</v>
      </c>
      <c r="O30" s="42" t="s">
        <v>46</v>
      </c>
      <c r="P30" s="42" t="s">
        <v>47</v>
      </c>
    </row>
    <row r="31" spans="4:19" x14ac:dyDescent="0.2">
      <c r="D31" s="46"/>
      <c r="E31" s="54"/>
      <c r="F31" s="24"/>
      <c r="G31" s="55"/>
      <c r="H31" s="57"/>
      <c r="I31" s="72">
        <f>J31/M31</f>
        <v>175</v>
      </c>
      <c r="J31" s="42">
        <f>SUM(O31:O$31)</f>
        <v>286.09717611069715</v>
      </c>
      <c r="K31" s="73">
        <v>180</v>
      </c>
      <c r="L31" s="24">
        <f>NORMDIST(K31,$B$6,$B$7,TRUE)</f>
        <v>1.6348410063468407E-3</v>
      </c>
      <c r="M31" s="55">
        <f>L31*$B$5</f>
        <v>1.6348410063468408</v>
      </c>
      <c r="N31" s="47">
        <f>M31</f>
        <v>1.6348410063468408</v>
      </c>
      <c r="O31" s="42">
        <f>175*N31</f>
        <v>286.09717611069715</v>
      </c>
      <c r="P31" s="42">
        <f>IF(N31=0,0,O31/N31)</f>
        <v>175</v>
      </c>
      <c r="Q31" s="47">
        <f t="shared" ref="Q31:Q94" si="7">$B$5-M31</f>
        <v>998.36515899365315</v>
      </c>
      <c r="R31" s="42">
        <f>SUM(O31:O$281)</f>
        <v>255003.82030802107</v>
      </c>
      <c r="S31" s="42">
        <f t="shared" ref="S31:S94" si="8">R31/Q31</f>
        <v>255.42139367630134</v>
      </c>
    </row>
    <row r="32" spans="4:19" ht="15" x14ac:dyDescent="0.25">
      <c r="D32" s="46"/>
      <c r="E32" s="74"/>
      <c r="F32" s="24"/>
      <c r="G32" s="55"/>
      <c r="H32" s="57"/>
      <c r="I32" s="72">
        <f t="shared" ref="I32:I95" si="9">J32/M32</f>
        <v>175.65060524496326</v>
      </c>
      <c r="J32" s="42">
        <f>SUM(O$31:O32)</f>
        <v>325.68692530180004</v>
      </c>
      <c r="K32" s="73">
        <f>K31+1</f>
        <v>181</v>
      </c>
      <c r="L32" s="24">
        <f t="shared" ref="L32:L95" si="10">NORMDIST(K32,$B$6,$B$7,TRUE)</f>
        <v>1.8541747968792669E-3</v>
      </c>
      <c r="M32" s="55">
        <f t="shared" ref="M32:M95" si="11">L32*$B$5</f>
        <v>1.8541747968792668</v>
      </c>
      <c r="N32" s="47">
        <f>M32-M31</f>
        <v>0.21933379053242597</v>
      </c>
      <c r="O32" s="42">
        <f>N32*(AVERAGE(K31:K32))</f>
        <v>39.589749191102889</v>
      </c>
      <c r="P32" s="42">
        <f t="shared" ref="P32:P95" si="12">IF(N32=0,0,O32/N32)</f>
        <v>180.5</v>
      </c>
      <c r="Q32" s="47">
        <f t="shared" si="7"/>
        <v>998.14582520312069</v>
      </c>
      <c r="R32" s="42">
        <f>SUM(O32:O$281)</f>
        <v>254717.7231319104</v>
      </c>
      <c r="S32" s="42">
        <f t="shared" si="8"/>
        <v>255.19089165160398</v>
      </c>
    </row>
    <row r="33" spans="4:19" ht="15" x14ac:dyDescent="0.25">
      <c r="D33" s="46"/>
      <c r="E33" s="74"/>
      <c r="F33" s="24"/>
      <c r="G33" s="55"/>
      <c r="H33" s="57"/>
      <c r="I33" s="72">
        <f t="shared" si="9"/>
        <v>176.33518918099074</v>
      </c>
      <c r="J33" s="42">
        <f>SUM(O$31:O33)</f>
        <v>370.29357324878032</v>
      </c>
      <c r="K33" s="73">
        <f t="shared" ref="K33:K96" si="13">K32+1</f>
        <v>182</v>
      </c>
      <c r="L33" s="24">
        <f>NORMDIST(K33,$B$6,$B$7,TRUE)</f>
        <v>2.0999414522345299E-3</v>
      </c>
      <c r="M33" s="55">
        <f t="shared" si="11"/>
        <v>2.0999414522345301</v>
      </c>
      <c r="N33" s="47">
        <f>M33-M32</f>
        <v>0.24576665535526332</v>
      </c>
      <c r="O33" s="42">
        <f t="shared" ref="O33:O96" si="14">N33*(AVERAGE(K32:K33))</f>
        <v>44.606647946980296</v>
      </c>
      <c r="P33" s="42">
        <f t="shared" si="12"/>
        <v>181.5</v>
      </c>
      <c r="Q33" s="47">
        <f t="shared" si="7"/>
        <v>997.90005854776552</v>
      </c>
      <c r="R33" s="42">
        <f>SUM(O33:O$281)</f>
        <v>254678.13338271927</v>
      </c>
      <c r="S33" s="42">
        <f t="shared" si="8"/>
        <v>255.21406798327072</v>
      </c>
    </row>
    <row r="34" spans="4:19" ht="15" x14ac:dyDescent="0.25">
      <c r="D34" s="46"/>
      <c r="E34" s="74"/>
      <c r="F34" s="24"/>
      <c r="G34" s="55"/>
      <c r="H34" s="57"/>
      <c r="I34" s="72">
        <f t="shared" si="9"/>
        <v>177.04893960406284</v>
      </c>
      <c r="J34" s="42">
        <f>SUM(O$31:O34)</f>
        <v>420.47412590719233</v>
      </c>
      <c r="K34" s="73">
        <f t="shared" si="13"/>
        <v>183</v>
      </c>
      <c r="L34" s="24">
        <f t="shared" si="10"/>
        <v>2.3749033846093902E-3</v>
      </c>
      <c r="M34" s="55">
        <f t="shared" si="11"/>
        <v>2.3749033846093903</v>
      </c>
      <c r="N34" s="47">
        <f t="shared" ref="N34:N96" si="15">M34-M33</f>
        <v>0.27496193237486022</v>
      </c>
      <c r="O34" s="42">
        <f t="shared" si="14"/>
        <v>50.18055265841199</v>
      </c>
      <c r="P34" s="42">
        <f t="shared" si="12"/>
        <v>182.5</v>
      </c>
      <c r="Q34" s="47">
        <f t="shared" si="7"/>
        <v>997.62509661539059</v>
      </c>
      <c r="R34" s="42">
        <f>SUM(O34:O$281)</f>
        <v>254633.52673477228</v>
      </c>
      <c r="S34" s="42">
        <f t="shared" si="8"/>
        <v>255.23969635352896</v>
      </c>
    </row>
    <row r="35" spans="4:19" ht="15" x14ac:dyDescent="0.25">
      <c r="D35" s="46"/>
      <c r="E35" s="74"/>
      <c r="F35" s="24"/>
      <c r="G35" s="55"/>
      <c r="H35" s="57"/>
      <c r="I35" s="72">
        <f t="shared" si="9"/>
        <v>177.78772385394691</v>
      </c>
      <c r="J35" s="42">
        <f>SUM(O$31:O35)</f>
        <v>476.83665195123274</v>
      </c>
      <c r="K35" s="73">
        <f t="shared" si="13"/>
        <v>184</v>
      </c>
      <c r="L35" s="24">
        <f t="shared" si="10"/>
        <v>2.6820561150946243E-3</v>
      </c>
      <c r="M35" s="55">
        <f t="shared" si="11"/>
        <v>2.6820561150946243</v>
      </c>
      <c r="N35" s="47">
        <f t="shared" si="15"/>
        <v>0.30715273048523395</v>
      </c>
      <c r="O35" s="42">
        <f t="shared" si="14"/>
        <v>56.362526044040429</v>
      </c>
      <c r="P35" s="42">
        <f t="shared" si="12"/>
        <v>183.5</v>
      </c>
      <c r="Q35" s="47">
        <f t="shared" si="7"/>
        <v>997.31794388490539</v>
      </c>
      <c r="R35" s="42">
        <f>SUM(O35:O$281)</f>
        <v>254583.34618211389</v>
      </c>
      <c r="S35" s="42">
        <f t="shared" si="8"/>
        <v>255.26798925367962</v>
      </c>
    </row>
    <row r="36" spans="4:19" ht="15" x14ac:dyDescent="0.25">
      <c r="D36" s="46"/>
      <c r="E36" s="74"/>
      <c r="F36" s="24"/>
      <c r="G36" s="55"/>
      <c r="H36" s="57"/>
      <c r="I36" s="72">
        <f t="shared" si="9"/>
        <v>178.54798771271246</v>
      </c>
      <c r="J36" s="42">
        <f>SUM(O$31:O36)</f>
        <v>540.04359071427223</v>
      </c>
      <c r="K36" s="73">
        <f t="shared" si="13"/>
        <v>185</v>
      </c>
      <c r="L36" s="24">
        <f t="shared" si="10"/>
        <v>3.0246411490406377E-3</v>
      </c>
      <c r="M36" s="55">
        <f t="shared" si="11"/>
        <v>3.0246411490406375</v>
      </c>
      <c r="N36" s="47">
        <f t="shared" si="15"/>
        <v>0.34258503394601325</v>
      </c>
      <c r="O36" s="42">
        <f t="shared" si="14"/>
        <v>63.206938763039446</v>
      </c>
      <c r="P36" s="42">
        <f t="shared" si="12"/>
        <v>184.5</v>
      </c>
      <c r="Q36" s="47">
        <f t="shared" si="7"/>
        <v>996.97535885095931</v>
      </c>
      <c r="R36" s="42">
        <f>SUM(O36:O$281)</f>
        <v>254526.98365606987</v>
      </c>
      <c r="S36" s="42">
        <f t="shared" si="8"/>
        <v>255.29917203712938</v>
      </c>
    </row>
    <row r="37" spans="4:19" ht="15" x14ac:dyDescent="0.25">
      <c r="D37" s="46"/>
      <c r="E37" s="74"/>
      <c r="F37" s="24"/>
      <c r="G37" s="55"/>
      <c r="H37" s="57"/>
      <c r="I37" s="72">
        <f t="shared" si="9"/>
        <v>179.32666988986082</v>
      </c>
      <c r="J37" s="42">
        <f>SUM(O$31:O37)</f>
        <v>610.81510753953069</v>
      </c>
      <c r="K37" s="73">
        <f t="shared" si="13"/>
        <v>186</v>
      </c>
      <c r="L37" s="24">
        <f t="shared" si="10"/>
        <v>3.4061587599584727E-3</v>
      </c>
      <c r="M37" s="55">
        <f t="shared" si="11"/>
        <v>3.4061587599584726</v>
      </c>
      <c r="N37" s="47">
        <f t="shared" si="15"/>
        <v>0.38151761091783509</v>
      </c>
      <c r="O37" s="42">
        <f t="shared" si="14"/>
        <v>70.771516825258416</v>
      </c>
      <c r="P37" s="42">
        <f t="shared" si="12"/>
        <v>185.50000000000003</v>
      </c>
      <c r="Q37" s="47">
        <f t="shared" si="7"/>
        <v>996.59384124004157</v>
      </c>
      <c r="R37" s="42">
        <f>SUM(O37:O$281)</f>
        <v>254463.77671730678</v>
      </c>
      <c r="S37" s="42">
        <f t="shared" si="8"/>
        <v>255.33348309746992</v>
      </c>
    </row>
    <row r="38" spans="4:19" ht="15" x14ac:dyDescent="0.25">
      <c r="D38" s="46"/>
      <c r="E38" s="74"/>
      <c r="F38" s="24"/>
      <c r="G38" s="55"/>
      <c r="H38" s="57"/>
      <c r="I38" s="72">
        <f t="shared" si="9"/>
        <v>180.12112960799109</v>
      </c>
      <c r="J38" s="42">
        <f>SUM(O$31:O38)</f>
        <v>689.93247466276125</v>
      </c>
      <c r="K38" s="73">
        <f t="shared" si="13"/>
        <v>187</v>
      </c>
      <c r="L38" s="24">
        <f t="shared" si="10"/>
        <v>3.8303805675897356E-3</v>
      </c>
      <c r="M38" s="55">
        <f t="shared" si="11"/>
        <v>3.8303805675897356</v>
      </c>
      <c r="N38" s="47">
        <f t="shared" si="15"/>
        <v>0.42422180763126294</v>
      </c>
      <c r="O38" s="42">
        <f t="shared" si="14"/>
        <v>79.117367123230537</v>
      </c>
      <c r="P38" s="42">
        <f t="shared" si="12"/>
        <v>186.5</v>
      </c>
      <c r="Q38" s="47">
        <f t="shared" si="7"/>
        <v>996.16961943241029</v>
      </c>
      <c r="R38" s="42">
        <f>SUM(O38:O$281)</f>
        <v>254393.00520048154</v>
      </c>
      <c r="S38" s="42">
        <f t="shared" si="8"/>
        <v>255.37117398282794</v>
      </c>
    </row>
    <row r="39" spans="4:19" ht="15" x14ac:dyDescent="0.25">
      <c r="D39" s="46"/>
      <c r="E39" s="74"/>
      <c r="F39" s="24"/>
      <c r="G39" s="55"/>
      <c r="H39" s="57"/>
      <c r="I39" s="72">
        <f t="shared" si="9"/>
        <v>180.9290852116867</v>
      </c>
      <c r="J39" s="42">
        <f>SUM(O$31:O39)</f>
        <v>778.2414528521947</v>
      </c>
      <c r="K39" s="73">
        <f t="shared" si="13"/>
        <v>188</v>
      </c>
      <c r="L39" s="24">
        <f t="shared" si="10"/>
        <v>4.3013617846000473E-3</v>
      </c>
      <c r="M39" s="55">
        <f t="shared" si="11"/>
        <v>4.3013617846000471</v>
      </c>
      <c r="N39" s="47">
        <f t="shared" si="15"/>
        <v>0.47098121701031159</v>
      </c>
      <c r="O39" s="42">
        <f t="shared" si="14"/>
        <v>88.308978189433418</v>
      </c>
      <c r="P39" s="42">
        <f t="shared" si="12"/>
        <v>187.5</v>
      </c>
      <c r="Q39" s="47">
        <f t="shared" si="7"/>
        <v>995.69863821539991</v>
      </c>
      <c r="R39" s="42">
        <f>SUM(O39:O$281)</f>
        <v>254313.88783335834</v>
      </c>
      <c r="S39" s="42">
        <f t="shared" si="8"/>
        <v>255.41250944077569</v>
      </c>
    </row>
    <row r="40" spans="4:19" ht="15" x14ac:dyDescent="0.25">
      <c r="D40" s="46"/>
      <c r="E40" s="74"/>
      <c r="F40" s="24"/>
      <c r="G40" s="55"/>
      <c r="H40" s="57"/>
      <c r="I40" s="72">
        <f t="shared" si="9"/>
        <v>181.74856206196461</v>
      </c>
      <c r="J40" s="42">
        <f>SUM(O$31:O40)</f>
        <v>876.65564607235308</v>
      </c>
      <c r="K40" s="73">
        <f t="shared" si="13"/>
        <v>189</v>
      </c>
      <c r="L40" s="24">
        <f t="shared" si="10"/>
        <v>4.8234529953170673E-3</v>
      </c>
      <c r="M40" s="55">
        <f t="shared" si="11"/>
        <v>4.8234529953170675</v>
      </c>
      <c r="N40" s="47">
        <f t="shared" si="15"/>
        <v>0.52209121071702036</v>
      </c>
      <c r="O40" s="42">
        <f t="shared" si="14"/>
        <v>98.414193220158339</v>
      </c>
      <c r="P40" s="42">
        <f t="shared" si="12"/>
        <v>188.5</v>
      </c>
      <c r="Q40" s="47">
        <f t="shared" si="7"/>
        <v>995.1765470046829</v>
      </c>
      <c r="R40" s="42">
        <f>SUM(O40:O$281)</f>
        <v>254225.57885516886</v>
      </c>
      <c r="S40" s="42">
        <f t="shared" si="8"/>
        <v>255.45776738845572</v>
      </c>
    </row>
    <row r="41" spans="4:19" ht="15" x14ac:dyDescent="0.25">
      <c r="D41" s="46"/>
      <c r="E41" s="74"/>
      <c r="F41" s="24"/>
      <c r="G41" s="55"/>
      <c r="H41" s="57"/>
      <c r="I41" s="72">
        <f t="shared" si="9"/>
        <v>182.57784826116469</v>
      </c>
      <c r="J41" s="42">
        <f>SUM(O$31:O41)</f>
        <v>986.15979844926824</v>
      </c>
      <c r="K41" s="73">
        <f t="shared" si="13"/>
        <v>190</v>
      </c>
      <c r="L41" s="24">
        <f t="shared" si="10"/>
        <v>5.4013113192058022E-3</v>
      </c>
      <c r="M41" s="55">
        <f t="shared" si="11"/>
        <v>5.401311319205802</v>
      </c>
      <c r="N41" s="47">
        <f t="shared" si="15"/>
        <v>0.57785832388873448</v>
      </c>
      <c r="O41" s="42">
        <f t="shared" si="14"/>
        <v>109.50415237691519</v>
      </c>
      <c r="P41" s="42">
        <f t="shared" si="12"/>
        <v>189.5</v>
      </c>
      <c r="Q41" s="47">
        <f t="shared" si="7"/>
        <v>994.59868868079423</v>
      </c>
      <c r="R41" s="42">
        <f>SUM(O41:O$281)</f>
        <v>254127.16466194871</v>
      </c>
      <c r="S41" s="42">
        <f t="shared" si="8"/>
        <v>255.50723880303457</v>
      </c>
    </row>
    <row r="42" spans="4:19" ht="15" x14ac:dyDescent="0.25">
      <c r="D42" s="46"/>
      <c r="E42" s="74"/>
      <c r="F42" s="24"/>
      <c r="G42" s="55"/>
      <c r="H42" s="57"/>
      <c r="I42" s="72">
        <f t="shared" si="9"/>
        <v>183.41545698843098</v>
      </c>
      <c r="J42" s="42">
        <f>SUM(O$31:O42)</f>
        <v>1107.8129998308832</v>
      </c>
      <c r="K42" s="73">
        <f t="shared" si="13"/>
        <v>191</v>
      </c>
      <c r="L42" s="24">
        <f t="shared" si="10"/>
        <v>6.0399108015239912E-3</v>
      </c>
      <c r="M42" s="55">
        <f t="shared" si="11"/>
        <v>6.0399108015239911</v>
      </c>
      <c r="N42" s="47">
        <f t="shared" si="15"/>
        <v>0.63859948231818908</v>
      </c>
      <c r="O42" s="42">
        <f t="shared" si="14"/>
        <v>121.65320138161502</v>
      </c>
      <c r="P42" s="42">
        <f t="shared" si="12"/>
        <v>190.5</v>
      </c>
      <c r="Q42" s="47">
        <f t="shared" si="7"/>
        <v>993.960089198476</v>
      </c>
      <c r="R42" s="42">
        <f>SUM(O42:O$281)</f>
        <v>254017.66050957181</v>
      </c>
      <c r="S42" s="42">
        <f t="shared" si="8"/>
        <v>255.56122752816995</v>
      </c>
    </row>
    <row r="43" spans="4:19" ht="15.75" thickBot="1" x14ac:dyDescent="0.3">
      <c r="D43" s="46"/>
      <c r="E43" s="74"/>
      <c r="F43" s="23"/>
      <c r="G43" s="55"/>
      <c r="H43" s="57"/>
      <c r="I43" s="72">
        <f t="shared" si="9"/>
        <v>184.26009442206274</v>
      </c>
      <c r="J43" s="42">
        <f>SUM(O$31:O43)</f>
        <v>1242.7517632976906</v>
      </c>
      <c r="K43" s="73">
        <f t="shared" si="13"/>
        <v>192</v>
      </c>
      <c r="L43" s="24">
        <f t="shared" si="10"/>
        <v>6.7445518640138463E-3</v>
      </c>
      <c r="M43" s="55">
        <f t="shared" si="11"/>
        <v>6.7445518640138467</v>
      </c>
      <c r="N43" s="47">
        <f t="shared" si="15"/>
        <v>0.70464106248985559</v>
      </c>
      <c r="O43" s="42">
        <f t="shared" si="14"/>
        <v>134.93876346680736</v>
      </c>
      <c r="P43" s="42">
        <f t="shared" si="12"/>
        <v>191.50000000000003</v>
      </c>
      <c r="Q43" s="47">
        <f t="shared" si="7"/>
        <v>993.25544813598617</v>
      </c>
      <c r="R43" s="42">
        <f>SUM(O43:O$281)</f>
        <v>253896.00730819019</v>
      </c>
      <c r="S43" s="42">
        <f t="shared" si="8"/>
        <v>255.62004999284878</v>
      </c>
    </row>
    <row r="44" spans="4:19" ht="15.75" thickBot="1" x14ac:dyDescent="0.3">
      <c r="D44" s="46"/>
      <c r="E44" s="74"/>
      <c r="F44" s="23"/>
      <c r="G44" s="55"/>
      <c r="H44" s="57"/>
      <c r="I44" s="72">
        <f t="shared" si="9"/>
        <v>185.11063238868294</v>
      </c>
      <c r="J44" s="42">
        <f>SUM(O$31:O44)</f>
        <v>1392.192935128686</v>
      </c>
      <c r="K44" s="73">
        <f t="shared" si="13"/>
        <v>193</v>
      </c>
      <c r="L44" s="24">
        <f t="shared" si="10"/>
        <v>7.520869639759278E-3</v>
      </c>
      <c r="M44" s="55">
        <f t="shared" si="11"/>
        <v>7.5208696397592778</v>
      </c>
      <c r="N44" s="47">
        <f t="shared" si="15"/>
        <v>0.77631777574543115</v>
      </c>
      <c r="O44" s="42">
        <f t="shared" si="14"/>
        <v>149.4411718309955</v>
      </c>
      <c r="P44" s="42">
        <f t="shared" si="12"/>
        <v>192.5</v>
      </c>
      <c r="Q44" s="47">
        <f t="shared" si="7"/>
        <v>992.47913036024067</v>
      </c>
      <c r="R44" s="42">
        <f>SUM(O44:O$281)</f>
        <v>253761.06854472341</v>
      </c>
      <c r="S44" s="42">
        <f t="shared" si="8"/>
        <v>255.68403483972062</v>
      </c>
    </row>
    <row r="45" spans="4:19" ht="15.75" thickBot="1" x14ac:dyDescent="0.3">
      <c r="D45" s="46"/>
      <c r="E45" s="74"/>
      <c r="F45" s="23"/>
      <c r="G45" s="55"/>
      <c r="H45" s="57"/>
      <c r="I45" s="72">
        <f t="shared" si="9"/>
        <v>185.96608501589691</v>
      </c>
      <c r="J45" s="42">
        <f>SUM(O$31:O45)</f>
        <v>1557.4363950137883</v>
      </c>
      <c r="K45" s="73">
        <f t="shared" si="13"/>
        <v>194</v>
      </c>
      <c r="L45" s="24">
        <f t="shared" si="10"/>
        <v>8.3748410086745342E-3</v>
      </c>
      <c r="M45" s="55">
        <f t="shared" si="11"/>
        <v>8.3748410086745348</v>
      </c>
      <c r="N45" s="47">
        <f t="shared" si="15"/>
        <v>0.85397136891525705</v>
      </c>
      <c r="O45" s="42">
        <f t="shared" si="14"/>
        <v>165.24345988510223</v>
      </c>
      <c r="P45" s="42">
        <f t="shared" si="12"/>
        <v>193.49999999999997</v>
      </c>
      <c r="Q45" s="47">
        <f t="shared" si="7"/>
        <v>991.62515899132552</v>
      </c>
      <c r="R45" s="42">
        <f>SUM(O45:O$281)</f>
        <v>253611.62737289237</v>
      </c>
      <c r="S45" s="42">
        <f t="shared" si="8"/>
        <v>255.75352246091094</v>
      </c>
    </row>
    <row r="46" spans="4:19" ht="15.75" thickBot="1" x14ac:dyDescent="0.3">
      <c r="D46" s="46"/>
      <c r="E46" s="74"/>
      <c r="F46" s="23"/>
      <c r="G46" s="55"/>
      <c r="H46" s="57"/>
      <c r="I46" s="72">
        <f t="shared" si="9"/>
        <v>186.82558877945442</v>
      </c>
      <c r="J46" s="42">
        <f>SUM(O$31:O46)</f>
        <v>1739.8675017765197</v>
      </c>
      <c r="K46" s="73">
        <f t="shared" si="13"/>
        <v>195</v>
      </c>
      <c r="L46" s="24">
        <f t="shared" si="10"/>
        <v>9.3127901437014306E-3</v>
      </c>
      <c r="M46" s="55">
        <f t="shared" si="11"/>
        <v>9.3127901437014309</v>
      </c>
      <c r="N46" s="47">
        <f t="shared" si="15"/>
        <v>0.93794913502689603</v>
      </c>
      <c r="O46" s="42">
        <f t="shared" si="14"/>
        <v>182.43110676273128</v>
      </c>
      <c r="P46" s="42">
        <f t="shared" si="12"/>
        <v>194.5</v>
      </c>
      <c r="Q46" s="47">
        <f t="shared" si="7"/>
        <v>990.68720985629852</v>
      </c>
      <c r="R46" s="42">
        <f>SUM(O46:O$281)</f>
        <v>253446.3839130073</v>
      </c>
      <c r="S46" s="42">
        <f t="shared" si="8"/>
        <v>255.82886444024072</v>
      </c>
    </row>
    <row r="47" spans="4:19" ht="15.75" thickBot="1" x14ac:dyDescent="0.3">
      <c r="D47" s="46"/>
      <c r="E47" s="74"/>
      <c r="F47" s="23"/>
      <c r="G47" s="55"/>
      <c r="H47" s="57"/>
      <c r="I47" s="72">
        <f t="shared" si="9"/>
        <v>187.68838543164961</v>
      </c>
      <c r="J47" s="42">
        <f>SUM(O$31:O47)</f>
        <v>1940.959237583259</v>
      </c>
      <c r="K47" s="73">
        <f t="shared" si="13"/>
        <v>196</v>
      </c>
      <c r="L47" s="24">
        <f t="shared" si="10"/>
        <v>1.0341392372891913E-2</v>
      </c>
      <c r="M47" s="55">
        <f t="shared" si="11"/>
        <v>10.341392372891914</v>
      </c>
      <c r="N47" s="47">
        <f t="shared" si="15"/>
        <v>1.0286022291904828</v>
      </c>
      <c r="O47" s="42">
        <f t="shared" si="14"/>
        <v>201.09173580673939</v>
      </c>
      <c r="P47" s="42">
        <f t="shared" si="12"/>
        <v>195.5</v>
      </c>
      <c r="Q47" s="47">
        <f t="shared" si="7"/>
        <v>989.65860762710804</v>
      </c>
      <c r="R47" s="42">
        <f>SUM(O47:O$281)</f>
        <v>253263.95280624458</v>
      </c>
      <c r="S47" s="42">
        <f t="shared" si="8"/>
        <v>255.91042290178464</v>
      </c>
    </row>
    <row r="48" spans="4:19" ht="15.75" thickBot="1" x14ac:dyDescent="0.3">
      <c r="D48" s="46"/>
      <c r="E48" s="74"/>
      <c r="F48" s="23"/>
      <c r="G48" s="55"/>
      <c r="H48" s="57"/>
      <c r="I48" s="72">
        <f t="shared" si="9"/>
        <v>188.55380737790884</v>
      </c>
      <c r="J48" s="42">
        <f>SUM(O$31:O48)</f>
        <v>2162.2740016233661</v>
      </c>
      <c r="K48" s="73">
        <f t="shared" si="13"/>
        <v>197</v>
      </c>
      <c r="L48" s="24">
        <f t="shared" si="10"/>
        <v>1.1467676159355563E-2</v>
      </c>
      <c r="M48" s="55">
        <f t="shared" si="11"/>
        <v>11.467676159355563</v>
      </c>
      <c r="N48" s="47">
        <f t="shared" si="15"/>
        <v>1.1262837864636488</v>
      </c>
      <c r="O48" s="42">
        <f t="shared" si="14"/>
        <v>221.31476404010698</v>
      </c>
      <c r="P48" s="42">
        <f t="shared" si="12"/>
        <v>196.5</v>
      </c>
      <c r="Q48" s="47">
        <f t="shared" si="7"/>
        <v>988.53232384064449</v>
      </c>
      <c r="R48" s="42">
        <f>SUM(O48:O$281)</f>
        <v>253062.86107043785</v>
      </c>
      <c r="S48" s="42">
        <f t="shared" si="8"/>
        <v>255.99856976576987</v>
      </c>
    </row>
    <row r="49" spans="4:19" ht="15.75" thickBot="1" x14ac:dyDescent="0.3">
      <c r="D49" s="46"/>
      <c r="E49" s="74"/>
      <c r="F49" s="23"/>
      <c r="G49" s="55"/>
      <c r="H49" s="57"/>
      <c r="I49" s="72">
        <f t="shared" si="9"/>
        <v>189.42126513581167</v>
      </c>
      <c r="J49" s="42">
        <f>SUM(O$31:O49)</f>
        <v>2405.4650026048716</v>
      </c>
      <c r="K49" s="73">
        <f t="shared" si="13"/>
        <v>198</v>
      </c>
      <c r="L49" s="24">
        <f t="shared" si="10"/>
        <v>1.2699022999768248E-2</v>
      </c>
      <c r="M49" s="55">
        <f t="shared" si="11"/>
        <v>12.699022999768248</v>
      </c>
      <c r="N49" s="47">
        <f t="shared" si="15"/>
        <v>1.2313468404126855</v>
      </c>
      <c r="O49" s="42">
        <f t="shared" si="14"/>
        <v>243.1910009815054</v>
      </c>
      <c r="P49" s="42">
        <f t="shared" si="12"/>
        <v>197.5</v>
      </c>
      <c r="Q49" s="47">
        <f t="shared" si="7"/>
        <v>987.3009770002318</v>
      </c>
      <c r="R49" s="42">
        <f>SUM(O49:O$281)</f>
        <v>252841.54630639774</v>
      </c>
      <c r="S49" s="42">
        <f t="shared" si="8"/>
        <v>256.09368591391393</v>
      </c>
    </row>
    <row r="50" spans="4:19" ht="15.75" thickBot="1" x14ac:dyDescent="0.3">
      <c r="D50" s="46"/>
      <c r="E50" s="74"/>
      <c r="F50" s="23"/>
      <c r="G50" s="55"/>
      <c r="H50" s="57"/>
      <c r="I50" s="72">
        <f t="shared" si="9"/>
        <v>190.29023656730399</v>
      </c>
      <c r="J50" s="42">
        <f>SUM(O$31:O50)</f>
        <v>2672.2771981812866</v>
      </c>
      <c r="K50" s="73">
        <f t="shared" si="13"/>
        <v>199</v>
      </c>
      <c r="L50" s="24">
        <f t="shared" si="10"/>
        <v>1.4043165042974369E-2</v>
      </c>
      <c r="M50" s="55">
        <f t="shared" si="11"/>
        <v>14.043165042974369</v>
      </c>
      <c r="N50" s="47">
        <f t="shared" si="15"/>
        <v>1.3441420432061211</v>
      </c>
      <c r="O50" s="42">
        <f t="shared" si="14"/>
        <v>266.81219557641504</v>
      </c>
      <c r="P50" s="42">
        <f t="shared" si="12"/>
        <v>198.5</v>
      </c>
      <c r="Q50" s="47">
        <f t="shared" si="7"/>
        <v>985.95683495702565</v>
      </c>
      <c r="R50" s="42">
        <f>SUM(O50:O$281)</f>
        <v>252598.35530541619</v>
      </c>
      <c r="S50" s="42">
        <f t="shared" si="8"/>
        <v>256.19616026742801</v>
      </c>
    </row>
    <row r="51" spans="4:19" ht="15.75" thickBot="1" x14ac:dyDescent="0.3">
      <c r="D51" s="46"/>
      <c r="E51" s="74"/>
      <c r="F51" s="23"/>
      <c r="G51" s="55"/>
      <c r="H51" s="57"/>
      <c r="I51" s="72">
        <f t="shared" si="9"/>
        <v>191.16025762237001</v>
      </c>
      <c r="J51" s="42">
        <f>SUM(O$31:O51)</f>
        <v>2964.5477286637843</v>
      </c>
      <c r="K51" s="73">
        <f t="shared" si="13"/>
        <v>200</v>
      </c>
      <c r="L51" s="24">
        <f t="shared" si="10"/>
        <v>1.5508180233362827E-2</v>
      </c>
      <c r="M51" s="55">
        <f t="shared" si="11"/>
        <v>15.508180233362827</v>
      </c>
      <c r="N51" s="47">
        <f t="shared" si="15"/>
        <v>1.4650151903884581</v>
      </c>
      <c r="O51" s="42">
        <f t="shared" si="14"/>
        <v>292.27053048249741</v>
      </c>
      <c r="P51" s="42">
        <f>IF(N51=0,0,O51/N51)</f>
        <v>199.50000000000003</v>
      </c>
      <c r="Q51" s="47">
        <f t="shared" si="7"/>
        <v>984.49181976663715</v>
      </c>
      <c r="R51" s="42">
        <f>SUM(O51:O$281)</f>
        <v>252331.54310983981</v>
      </c>
      <c r="S51" s="42">
        <f t="shared" si="8"/>
        <v>256.30638878203399</v>
      </c>
    </row>
    <row r="52" spans="4:19" ht="15.75" thickBot="1" x14ac:dyDescent="0.3">
      <c r="D52" s="46"/>
      <c r="E52" s="74"/>
      <c r="F52" s="23"/>
      <c r="G52" s="55"/>
      <c r="H52" s="57"/>
      <c r="I52" s="72">
        <f t="shared" si="9"/>
        <v>192.03091437240946</v>
      </c>
      <c r="J52" s="42">
        <f>SUM(O$31:O52)</f>
        <v>3284.2057921366695</v>
      </c>
      <c r="K52" s="73">
        <f t="shared" si="13"/>
        <v>201</v>
      </c>
      <c r="L52" s="24">
        <f t="shared" si="10"/>
        <v>1.7102484789337319E-2</v>
      </c>
      <c r="M52" s="55">
        <f t="shared" si="11"/>
        <v>17.102484789337318</v>
      </c>
      <c r="N52" s="47">
        <f t="shared" si="15"/>
        <v>1.5943045559744906</v>
      </c>
      <c r="O52" s="42">
        <f t="shared" si="14"/>
        <v>319.65806347288537</v>
      </c>
      <c r="P52" s="42">
        <f t="shared" si="12"/>
        <v>200.5</v>
      </c>
      <c r="Q52" s="47">
        <f t="shared" si="7"/>
        <v>982.89751521066273</v>
      </c>
      <c r="R52" s="42">
        <f>SUM(O52:O$281)</f>
        <v>252039.27257935729</v>
      </c>
      <c r="S52" s="42">
        <f t="shared" si="8"/>
        <v>256.42477336544914</v>
      </c>
    </row>
    <row r="53" spans="4:19" ht="15.75" thickBot="1" x14ac:dyDescent="0.3">
      <c r="D53" s="46"/>
      <c r="E53" s="74"/>
      <c r="F53" s="23"/>
      <c r="G53" s="55"/>
      <c r="H53" s="57"/>
      <c r="I53" s="72">
        <f t="shared" si="9"/>
        <v>192.90183614524753</v>
      </c>
      <c r="J53" s="42">
        <f>SUM(O$31:O53)</f>
        <v>3633.2719084369774</v>
      </c>
      <c r="K53" s="73">
        <f t="shared" si="13"/>
        <v>202</v>
      </c>
      <c r="L53" s="24">
        <f t="shared" si="10"/>
        <v>1.883482283549269E-2</v>
      </c>
      <c r="M53" s="55">
        <f t="shared" si="11"/>
        <v>18.834822835492691</v>
      </c>
      <c r="N53" s="47">
        <f t="shared" si="15"/>
        <v>1.7323380461553732</v>
      </c>
      <c r="O53" s="42">
        <f t="shared" si="14"/>
        <v>349.06611630030773</v>
      </c>
      <c r="P53" s="42">
        <f t="shared" si="12"/>
        <v>201.5</v>
      </c>
      <c r="Q53" s="47">
        <f t="shared" si="7"/>
        <v>981.16517716450733</v>
      </c>
      <c r="R53" s="42">
        <f>SUM(O53:O$281)</f>
        <v>251719.6145158844</v>
      </c>
      <c r="S53" s="42">
        <f t="shared" si="8"/>
        <v>256.55172072385909</v>
      </c>
    </row>
    <row r="54" spans="4:19" ht="15.75" thickBot="1" x14ac:dyDescent="0.3">
      <c r="D54" s="46"/>
      <c r="E54" s="74"/>
      <c r="F54" s="23"/>
      <c r="G54" s="55"/>
      <c r="H54" s="57"/>
      <c r="I54" s="72">
        <f t="shared" si="9"/>
        <v>193.7726896021033</v>
      </c>
      <c r="J54" s="42">
        <f>SUM(O$31:O54)</f>
        <v>4013.8565204327056</v>
      </c>
      <c r="K54" s="73">
        <f t="shared" si="13"/>
        <v>203</v>
      </c>
      <c r="L54" s="24">
        <f t="shared" si="10"/>
        <v>2.0714253018187644E-2</v>
      </c>
      <c r="M54" s="55">
        <f t="shared" si="11"/>
        <v>20.714253018187645</v>
      </c>
      <c r="N54" s="47">
        <f t="shared" si="15"/>
        <v>1.8794301826949535</v>
      </c>
      <c r="O54" s="42">
        <f t="shared" si="14"/>
        <v>380.5846119957281</v>
      </c>
      <c r="P54" s="42">
        <f t="shared" si="12"/>
        <v>202.5</v>
      </c>
      <c r="Q54" s="47">
        <f t="shared" si="7"/>
        <v>979.28574698181239</v>
      </c>
      <c r="R54" s="42">
        <f>SUM(O54:O$281)</f>
        <v>251370.54839958411</v>
      </c>
      <c r="S54" s="42">
        <f t="shared" si="8"/>
        <v>256.68764114490136</v>
      </c>
    </row>
    <row r="55" spans="4:19" ht="15.75" thickBot="1" x14ac:dyDescent="0.3">
      <c r="D55" s="46"/>
      <c r="E55" s="74"/>
      <c r="F55" s="23"/>
      <c r="G55" s="55"/>
      <c r="H55" s="57"/>
      <c r="I55" s="72">
        <f t="shared" si="9"/>
        <v>194.64317362081911</v>
      </c>
      <c r="J55" s="42">
        <f>SUM(O$31:O55)</f>
        <v>4428.1578826859859</v>
      </c>
      <c r="K55" s="73">
        <f t="shared" si="13"/>
        <v>204</v>
      </c>
      <c r="L55" s="24">
        <f t="shared" si="10"/>
        <v>2.2750131948179191E-2</v>
      </c>
      <c r="M55" s="55">
        <f t="shared" si="11"/>
        <v>22.750131948179192</v>
      </c>
      <c r="N55" s="47">
        <f t="shared" si="15"/>
        <v>2.0358789299915472</v>
      </c>
      <c r="O55" s="42">
        <f t="shared" si="14"/>
        <v>414.30136225327988</v>
      </c>
      <c r="P55" s="42">
        <f t="shared" si="12"/>
        <v>203.5</v>
      </c>
      <c r="Q55" s="47">
        <f t="shared" si="7"/>
        <v>977.24986805182084</v>
      </c>
      <c r="R55" s="42">
        <f>SUM(O55:O$281)</f>
        <v>250989.96378758838</v>
      </c>
      <c r="S55" s="42">
        <f t="shared" si="8"/>
        <v>256.83294722561078</v>
      </c>
    </row>
    <row r="56" spans="4:19" ht="15.75" thickBot="1" x14ac:dyDescent="0.3">
      <c r="D56" s="46"/>
      <c r="E56" s="74"/>
      <c r="F56" s="23"/>
      <c r="G56" s="55"/>
      <c r="H56" s="57"/>
      <c r="I56" s="72">
        <f t="shared" si="9"/>
        <v>195.51301486991107</v>
      </c>
      <c r="J56" s="42">
        <f>SUM(O$31:O56)</f>
        <v>4878.4591899588522</v>
      </c>
      <c r="K56" s="73">
        <f t="shared" si="13"/>
        <v>205</v>
      </c>
      <c r="L56" s="24">
        <f t="shared" si="10"/>
        <v>2.4952094330931592E-2</v>
      </c>
      <c r="M56" s="55">
        <f t="shared" si="11"/>
        <v>24.952094330931594</v>
      </c>
      <c r="N56" s="47">
        <f t="shared" si="15"/>
        <v>2.2019623827524022</v>
      </c>
      <c r="O56" s="42">
        <f t="shared" si="14"/>
        <v>450.30130727286627</v>
      </c>
      <c r="P56" s="42">
        <f t="shared" si="12"/>
        <v>204.5</v>
      </c>
      <c r="Q56" s="47">
        <f t="shared" si="7"/>
        <v>975.04790566906843</v>
      </c>
      <c r="R56" s="42">
        <f>SUM(O56:O$281)</f>
        <v>250575.66242533512</v>
      </c>
      <c r="S56" s="42">
        <f t="shared" si="8"/>
        <v>256.9880525545999</v>
      </c>
    </row>
    <row r="57" spans="4:19" ht="15.75" thickBot="1" x14ac:dyDescent="0.3">
      <c r="D57" s="46"/>
      <c r="E57" s="74"/>
      <c r="F57" s="23"/>
      <c r="G57" s="55"/>
      <c r="H57" s="57"/>
      <c r="I57" s="72">
        <f t="shared" si="9"/>
        <v>196.38196397513752</v>
      </c>
      <c r="J57" s="42">
        <f>SUM(O$31:O57)</f>
        <v>5367.1249011450809</v>
      </c>
      <c r="K57" s="73">
        <f t="shared" si="13"/>
        <v>206</v>
      </c>
      <c r="L57" s="24">
        <f t="shared" si="10"/>
        <v>2.733002966517115E-2</v>
      </c>
      <c r="M57" s="55">
        <f t="shared" si="11"/>
        <v>27.33002966517115</v>
      </c>
      <c r="N57" s="47">
        <f t="shared" si="15"/>
        <v>2.3779353342395559</v>
      </c>
      <c r="O57" s="42">
        <f t="shared" si="14"/>
        <v>488.66571118622875</v>
      </c>
      <c r="P57" s="42">
        <f t="shared" si="12"/>
        <v>205.5</v>
      </c>
      <c r="Q57" s="47">
        <f t="shared" si="7"/>
        <v>972.6699703348288</v>
      </c>
      <c r="R57" s="42">
        <f>SUM(O57:O$281)</f>
        <v>250125.36111806225</v>
      </c>
      <c r="S57" s="42">
        <f t="shared" si="8"/>
        <v>257.15337035845766</v>
      </c>
    </row>
    <row r="58" spans="4:19" ht="15.75" thickBot="1" x14ac:dyDescent="0.3">
      <c r="D58" s="46"/>
      <c r="E58" s="74"/>
      <c r="F58" s="23"/>
      <c r="G58" s="55"/>
      <c r="H58" s="57"/>
      <c r="I58" s="72">
        <f t="shared" si="9"/>
        <v>197.24979219479326</v>
      </c>
      <c r="J58" s="42">
        <f>SUM(O$31:O58)</f>
        <v>5896.5962181196664</v>
      </c>
      <c r="K58" s="73">
        <f t="shared" si="13"/>
        <v>207</v>
      </c>
      <c r="L58" s="24">
        <f t="shared" si="10"/>
        <v>2.9894055413232101E-2</v>
      </c>
      <c r="M58" s="55">
        <f t="shared" si="11"/>
        <v>29.894055413232099</v>
      </c>
      <c r="N58" s="47">
        <f t="shared" si="15"/>
        <v>2.5640257480609492</v>
      </c>
      <c r="O58" s="42">
        <f t="shared" si="14"/>
        <v>529.47131697458599</v>
      </c>
      <c r="P58" s="42">
        <f t="shared" si="12"/>
        <v>206.5</v>
      </c>
      <c r="Q58" s="47">
        <f t="shared" si="7"/>
        <v>970.10594458676792</v>
      </c>
      <c r="R58" s="42">
        <f>SUM(O58:O$281)</f>
        <v>249636.69540687601</v>
      </c>
      <c r="S58" s="42">
        <f t="shared" si="8"/>
        <v>257.32931212292772</v>
      </c>
    </row>
    <row r="59" spans="4:19" ht="15.75" thickBot="1" x14ac:dyDescent="0.3">
      <c r="D59" s="46"/>
      <c r="E59" s="74"/>
      <c r="F59" s="23"/>
      <c r="G59" s="55"/>
      <c r="H59" s="57"/>
      <c r="I59" s="72">
        <f t="shared" si="9"/>
        <v>198.11628853223598</v>
      </c>
      <c r="J59" s="42">
        <f>SUM(O$31:O59)</f>
        <v>6469.3856837048952</v>
      </c>
      <c r="K59" s="73">
        <f t="shared" si="13"/>
        <v>208</v>
      </c>
      <c r="L59" s="24">
        <f t="shared" si="10"/>
        <v>3.2654486572678984E-2</v>
      </c>
      <c r="M59" s="55">
        <f t="shared" si="11"/>
        <v>32.654486572678984</v>
      </c>
      <c r="N59" s="47">
        <f t="shared" si="15"/>
        <v>2.7604311594468847</v>
      </c>
      <c r="O59" s="42">
        <f t="shared" si="14"/>
        <v>572.78946558522853</v>
      </c>
      <c r="P59" s="42">
        <f t="shared" si="12"/>
        <v>207.49999999999997</v>
      </c>
      <c r="Q59" s="47">
        <f t="shared" si="7"/>
        <v>967.34551342732107</v>
      </c>
      <c r="R59" s="42">
        <f>SUM(O59:O$281)</f>
        <v>249107.2240899014</v>
      </c>
      <c r="S59" s="42">
        <f t="shared" si="8"/>
        <v>257.51628619986093</v>
      </c>
    </row>
    <row r="60" spans="4:19" ht="15.75" thickBot="1" x14ac:dyDescent="0.3">
      <c r="D60" s="46"/>
      <c r="E60" s="74"/>
      <c r="F60" s="23"/>
      <c r="G60" s="55"/>
      <c r="H60" s="57"/>
      <c r="I60" s="72">
        <f t="shared" si="9"/>
        <v>198.9812572245886</v>
      </c>
      <c r="J60" s="42">
        <f>SUM(O$31:O60)</f>
        <v>7088.0708684682368</v>
      </c>
      <c r="K60" s="73">
        <f t="shared" si="13"/>
        <v>209</v>
      </c>
      <c r="L60" s="24">
        <f t="shared" si="10"/>
        <v>3.5621801607515151E-2</v>
      </c>
      <c r="M60" s="55">
        <f t="shared" si="11"/>
        <v>35.621801607515152</v>
      </c>
      <c r="N60" s="47">
        <f t="shared" si="15"/>
        <v>2.9673150348361688</v>
      </c>
      <c r="O60" s="42">
        <f t="shared" si="14"/>
        <v>618.68518476334123</v>
      </c>
      <c r="P60" s="42">
        <f t="shared" si="12"/>
        <v>208.5</v>
      </c>
      <c r="Q60" s="47">
        <f t="shared" si="7"/>
        <v>964.37819839248482</v>
      </c>
      <c r="R60" s="42">
        <f>SUM(O60:O$281)</f>
        <v>248534.4346243162</v>
      </c>
      <c r="S60" s="42">
        <f t="shared" si="8"/>
        <v>257.71469641121757</v>
      </c>
    </row>
    <row r="61" spans="4:19" ht="15.75" thickBot="1" x14ac:dyDescent="0.3">
      <c r="D61" s="46"/>
      <c r="E61" s="74"/>
      <c r="F61" s="23"/>
      <c r="G61" s="55"/>
      <c r="H61" s="57"/>
      <c r="I61" s="72">
        <f t="shared" si="9"/>
        <v>199.84451555542515</v>
      </c>
      <c r="J61" s="42">
        <f>SUM(O$31:O61)</f>
        <v>7755.2871223881384</v>
      </c>
      <c r="K61" s="73">
        <f t="shared" si="13"/>
        <v>210</v>
      </c>
      <c r="L61" s="24">
        <f t="shared" si="10"/>
        <v>3.8806604728851196E-2</v>
      </c>
      <c r="M61" s="55">
        <f t="shared" si="11"/>
        <v>38.806604728851198</v>
      </c>
      <c r="N61" s="47">
        <f t="shared" si="15"/>
        <v>3.1848031213360457</v>
      </c>
      <c r="O61" s="42">
        <f t="shared" si="14"/>
        <v>667.21625391990153</v>
      </c>
      <c r="P61" s="42">
        <f t="shared" si="12"/>
        <v>209.5</v>
      </c>
      <c r="Q61" s="47">
        <f t="shared" si="7"/>
        <v>961.1933952711488</v>
      </c>
      <c r="R61" s="42">
        <f>SUM(O61:O$281)</f>
        <v>247915.74943955286</v>
      </c>
      <c r="S61" s="42">
        <f t="shared" si="8"/>
        <v>257.92494066151676</v>
      </c>
    </row>
    <row r="62" spans="4:19" ht="15.75" thickBot="1" x14ac:dyDescent="0.3">
      <c r="D62" s="46"/>
      <c r="E62" s="74"/>
      <c r="F62" s="23"/>
      <c r="G62" s="55"/>
      <c r="H62" s="57"/>
      <c r="I62" s="72">
        <f t="shared" si="9"/>
        <v>200.70589194678453</v>
      </c>
      <c r="J62" s="42">
        <f>SUM(O$31:O62)</f>
        <v>8473.7193745351688</v>
      </c>
      <c r="K62" s="73">
        <f t="shared" si="13"/>
        <v>211</v>
      </c>
      <c r="L62" s="24">
        <f t="shared" si="10"/>
        <v>4.2219584549027113E-2</v>
      </c>
      <c r="M62" s="55">
        <f t="shared" si="11"/>
        <v>42.219584549027111</v>
      </c>
      <c r="N62" s="47">
        <f t="shared" si="15"/>
        <v>3.4129798201759129</v>
      </c>
      <c r="O62" s="42">
        <f t="shared" si="14"/>
        <v>718.43225214702966</v>
      </c>
      <c r="P62" s="42">
        <f t="shared" si="12"/>
        <v>210.5</v>
      </c>
      <c r="Q62" s="47">
        <f t="shared" si="7"/>
        <v>957.7804154509729</v>
      </c>
      <c r="R62" s="42">
        <f>SUM(O62:O$281)</f>
        <v>247248.53318563293</v>
      </c>
      <c r="S62" s="42">
        <f t="shared" si="8"/>
        <v>258.14740957008968</v>
      </c>
    </row>
    <row r="63" spans="4:19" ht="15.75" thickBot="1" x14ac:dyDescent="0.3">
      <c r="D63" s="46"/>
      <c r="E63" s="74"/>
      <c r="F63" s="23"/>
      <c r="G63" s="55"/>
      <c r="H63" s="57"/>
      <c r="I63" s="72">
        <f t="shared" si="9"/>
        <v>201.56522429227311</v>
      </c>
      <c r="J63" s="42">
        <f>SUM(O$31:O63)</f>
        <v>9246.0929717901727</v>
      </c>
      <c r="K63" s="73">
        <f t="shared" si="13"/>
        <v>212</v>
      </c>
      <c r="L63" s="24">
        <f t="shared" si="10"/>
        <v>4.5871469169618144E-2</v>
      </c>
      <c r="M63" s="55">
        <f t="shared" si="11"/>
        <v>45.871469169618145</v>
      </c>
      <c r="N63" s="47">
        <f t="shared" si="15"/>
        <v>3.6518846205910336</v>
      </c>
      <c r="O63" s="42">
        <f t="shared" si="14"/>
        <v>772.37359725500357</v>
      </c>
      <c r="P63" s="42">
        <f t="shared" si="12"/>
        <v>211.5</v>
      </c>
      <c r="Q63" s="47">
        <f t="shared" si="7"/>
        <v>954.12853083038181</v>
      </c>
      <c r="R63" s="42">
        <f>SUM(O63:O$281)</f>
        <v>246530.10093348593</v>
      </c>
      <c r="S63" s="42">
        <f t="shared" si="8"/>
        <v>258.38248513429301</v>
      </c>
    </row>
    <row r="64" spans="4:19" ht="15.75" thickBot="1" x14ac:dyDescent="0.3">
      <c r="D64" s="46"/>
      <c r="E64" s="74"/>
      <c r="F64" s="23"/>
      <c r="G64" s="55"/>
      <c r="H64" s="57"/>
      <c r="I64" s="72">
        <f t="shared" si="9"/>
        <v>202.42235849848282</v>
      </c>
      <c r="J64" s="42">
        <f>SUM(O$31:O64)</f>
        <v>10075.163556216763</v>
      </c>
      <c r="K64" s="73">
        <f t="shared" si="13"/>
        <v>213</v>
      </c>
      <c r="L64" s="24">
        <f t="shared" si="10"/>
        <v>4.9772977802213868E-2</v>
      </c>
      <c r="M64" s="55">
        <f t="shared" si="11"/>
        <v>49.772977802213866</v>
      </c>
      <c r="N64" s="47">
        <f t="shared" si="15"/>
        <v>3.9015086325957213</v>
      </c>
      <c r="O64" s="42">
        <f t="shared" si="14"/>
        <v>829.07058442659081</v>
      </c>
      <c r="P64" s="42">
        <f t="shared" si="12"/>
        <v>212.5</v>
      </c>
      <c r="Q64" s="47">
        <f t="shared" si="7"/>
        <v>950.22702219778614</v>
      </c>
      <c r="R64" s="42">
        <f>SUM(O64:O$281)</f>
        <v>245757.72733623089</v>
      </c>
      <c r="S64" s="42">
        <f t="shared" si="8"/>
        <v>258.63053943447773</v>
      </c>
    </row>
    <row r="65" spans="4:19" ht="15.75" thickBot="1" x14ac:dyDescent="0.3">
      <c r="D65" s="46"/>
      <c r="E65" s="74"/>
      <c r="F65" s="23"/>
      <c r="G65" s="55"/>
      <c r="H65" s="57"/>
      <c r="I65" s="72">
        <f t="shared" si="9"/>
        <v>203.27714720661473</v>
      </c>
      <c r="J65" s="42">
        <f>SUM(O$31:O65)</f>
        <v>10963.705989968934</v>
      </c>
      <c r="K65" s="73">
        <f t="shared" si="13"/>
        <v>214</v>
      </c>
      <c r="L65" s="24">
        <f t="shared" si="10"/>
        <v>5.3934769061006235E-2</v>
      </c>
      <c r="M65" s="55">
        <f t="shared" si="11"/>
        <v>53.934769061006236</v>
      </c>
      <c r="N65" s="47">
        <f t="shared" si="15"/>
        <v>4.1617912587923698</v>
      </c>
      <c r="O65" s="42">
        <f t="shared" si="14"/>
        <v>888.54243375217095</v>
      </c>
      <c r="P65" s="42">
        <f t="shared" si="12"/>
        <v>213.5</v>
      </c>
      <c r="Q65" s="47">
        <f t="shared" si="7"/>
        <v>946.06523093899375</v>
      </c>
      <c r="R65" s="42">
        <f>SUM(O65:O$281)</f>
        <v>244928.65675180432</v>
      </c>
      <c r="S65" s="42">
        <f t="shared" si="8"/>
        <v>258.89193339100564</v>
      </c>
    </row>
    <row r="66" spans="4:19" ht="15.75" thickBot="1" x14ac:dyDescent="0.3">
      <c r="D66" s="46"/>
      <c r="E66" s="74"/>
      <c r="F66" s="23"/>
      <c r="G66" s="55"/>
      <c r="H66" s="57"/>
      <c r="I66" s="72">
        <f t="shared" si="9"/>
        <v>204.12944867018018</v>
      </c>
      <c r="J66" s="42">
        <f>SUM(O$31:O66)</f>
        <v>11914.502346476238</v>
      </c>
      <c r="K66" s="73">
        <f t="shared" si="13"/>
        <v>215</v>
      </c>
      <c r="L66" s="24">
        <f t="shared" si="10"/>
        <v>5.8367386107660332E-2</v>
      </c>
      <c r="M66" s="55">
        <f t="shared" si="11"/>
        <v>58.36738610766033</v>
      </c>
      <c r="N66" s="47">
        <f t="shared" si="15"/>
        <v>4.4326170466540944</v>
      </c>
      <c r="O66" s="42">
        <f t="shared" si="14"/>
        <v>950.79635650730324</v>
      </c>
      <c r="P66" s="42">
        <f t="shared" si="12"/>
        <v>214.5</v>
      </c>
      <c r="Q66" s="47">
        <f t="shared" si="7"/>
        <v>941.63261389233969</v>
      </c>
      <c r="R66" s="42">
        <f>SUM(O66:O$281)</f>
        <v>244040.11431805216</v>
      </c>
      <c r="S66" s="42">
        <f t="shared" si="8"/>
        <v>259.16701558295233</v>
      </c>
    </row>
    <row r="67" spans="4:19" ht="15.75" thickBot="1" x14ac:dyDescent="0.3">
      <c r="D67" s="46"/>
      <c r="E67" s="74"/>
      <c r="F67" s="23"/>
      <c r="G67" s="55"/>
      <c r="H67" s="57"/>
      <c r="I67" s="72">
        <f t="shared" si="9"/>
        <v>204.97912576805618</v>
      </c>
      <c r="J67" s="42">
        <f>SUM(O$31:O67)</f>
        <v>12930.32899702786</v>
      </c>
      <c r="K67" s="73">
        <f t="shared" si="13"/>
        <v>216</v>
      </c>
      <c r="L67" s="24">
        <f t="shared" si="10"/>
        <v>6.3081198871240945E-2</v>
      </c>
      <c r="M67" s="55">
        <f t="shared" si="11"/>
        <v>63.081198871240943</v>
      </c>
      <c r="N67" s="47">
        <f t="shared" si="15"/>
        <v>4.7138127635806129</v>
      </c>
      <c r="O67" s="42">
        <f t="shared" si="14"/>
        <v>1015.826650551622</v>
      </c>
      <c r="P67" s="42">
        <f t="shared" si="12"/>
        <v>215.5</v>
      </c>
      <c r="Q67" s="47">
        <f t="shared" si="7"/>
        <v>936.91880112875901</v>
      </c>
      <c r="R67" s="42">
        <f>SUM(O67:O$281)</f>
        <v>243089.31796154482</v>
      </c>
      <c r="S67" s="42">
        <f t="shared" si="8"/>
        <v>259.45612113737218</v>
      </c>
    </row>
    <row r="68" spans="4:19" ht="15.75" thickBot="1" x14ac:dyDescent="0.3">
      <c r="D68" s="46"/>
      <c r="E68" s="74"/>
      <c r="F68" s="23"/>
      <c r="G68" s="55"/>
      <c r="H68" s="57"/>
      <c r="I68" s="72">
        <f t="shared" si="9"/>
        <v>205.82604513508488</v>
      </c>
      <c r="J68" s="42">
        <f>SUM(O$31:O68)</f>
        <v>14013.942832676352</v>
      </c>
      <c r="K68" s="73">
        <f t="shared" si="13"/>
        <v>217</v>
      </c>
      <c r="L68" s="24">
        <f t="shared" si="10"/>
        <v>6.8086343608647362E-2</v>
      </c>
      <c r="M68" s="55">
        <f t="shared" si="11"/>
        <v>68.086343608647368</v>
      </c>
      <c r="N68" s="47">
        <f t="shared" si="15"/>
        <v>5.0051447374064253</v>
      </c>
      <c r="O68" s="42">
        <f t="shared" si="14"/>
        <v>1083.613835648491</v>
      </c>
      <c r="P68" s="42">
        <f t="shared" si="12"/>
        <v>216.49999999999997</v>
      </c>
      <c r="Q68" s="47">
        <f t="shared" si="7"/>
        <v>931.91365639135267</v>
      </c>
      <c r="R68" s="42">
        <f>SUM(O68:O$281)</f>
        <v>242073.49131099324</v>
      </c>
      <c r="S68" s="42">
        <f t="shared" si="8"/>
        <v>259.75957069711149</v>
      </c>
    </row>
    <row r="69" spans="4:19" ht="15.75" thickBot="1" x14ac:dyDescent="0.3">
      <c r="D69" s="46"/>
      <c r="E69" s="74"/>
      <c r="F69" s="23"/>
      <c r="G69" s="55"/>
      <c r="H69" s="57"/>
      <c r="I69" s="72">
        <f t="shared" si="9"/>
        <v>206.67007639490524</v>
      </c>
      <c r="J69" s="42">
        <f>SUM(O$31:O69)</f>
        <v>15168.066672493065</v>
      </c>
      <c r="K69" s="73">
        <f t="shared" si="13"/>
        <v>218</v>
      </c>
      <c r="L69" s="24">
        <f t="shared" si="10"/>
        <v>7.3392660113551791E-2</v>
      </c>
      <c r="M69" s="55">
        <f t="shared" si="11"/>
        <v>73.392660113551798</v>
      </c>
      <c r="N69" s="47">
        <f t="shared" si="15"/>
        <v>5.3063165049044301</v>
      </c>
      <c r="O69" s="42">
        <f t="shared" si="14"/>
        <v>1154.1238398167136</v>
      </c>
      <c r="P69" s="42">
        <f t="shared" si="12"/>
        <v>217.5</v>
      </c>
      <c r="Q69" s="47">
        <f t="shared" si="7"/>
        <v>926.60733988644824</v>
      </c>
      <c r="R69" s="42">
        <f>SUM(O69:O$281)</f>
        <v>240989.87747534472</v>
      </c>
      <c r="S69" s="42">
        <f t="shared" si="8"/>
        <v>260.0776694741885</v>
      </c>
    </row>
    <row r="70" spans="4:19" ht="15.75" thickBot="1" x14ac:dyDescent="0.3">
      <c r="D70" s="46"/>
      <c r="E70" s="74"/>
      <c r="F70" s="23"/>
      <c r="G70" s="55"/>
      <c r="H70" s="57"/>
      <c r="I70" s="72">
        <f t="shared" si="9"/>
        <v>207.51109148184611</v>
      </c>
      <c r="J70" s="42">
        <f>SUM(O$31:O70)</f>
        <v>16395.373920510323</v>
      </c>
      <c r="K70" s="73">
        <f t="shared" si="13"/>
        <v>219</v>
      </c>
      <c r="L70" s="24">
        <f t="shared" si="10"/>
        <v>7.9009626923699422E-2</v>
      </c>
      <c r="M70" s="55">
        <f t="shared" si="11"/>
        <v>79.009626923699429</v>
      </c>
      <c r="N70" s="47">
        <f t="shared" si="15"/>
        <v>5.6169668101476304</v>
      </c>
      <c r="O70" s="42">
        <f t="shared" si="14"/>
        <v>1227.3072480172573</v>
      </c>
      <c r="P70" s="42">
        <f t="shared" si="12"/>
        <v>218.5</v>
      </c>
      <c r="Q70" s="47">
        <f t="shared" si="7"/>
        <v>920.99037307630056</v>
      </c>
      <c r="R70" s="42">
        <f>SUM(O70:O$281)</f>
        <v>239835.753635528</v>
      </c>
      <c r="S70" s="42">
        <f t="shared" si="8"/>
        <v>260.41070639471116</v>
      </c>
    </row>
    <row r="71" spans="4:19" ht="15.75" thickBot="1" x14ac:dyDescent="0.3">
      <c r="D71" s="46"/>
      <c r="E71" s="74"/>
      <c r="F71" s="23"/>
      <c r="G71" s="55"/>
      <c r="H71" s="57"/>
      <c r="I71" s="72">
        <f t="shared" si="9"/>
        <v>208.3489640405522</v>
      </c>
      <c r="J71" s="42">
        <f>SUM(O$31:O71)</f>
        <v>17698.472545047225</v>
      </c>
      <c r="K71" s="73">
        <f t="shared" si="13"/>
        <v>220</v>
      </c>
      <c r="L71" s="24">
        <f t="shared" si="10"/>
        <v>8.4946294917033843E-2</v>
      </c>
      <c r="M71" s="55">
        <f t="shared" si="11"/>
        <v>84.946294917033839</v>
      </c>
      <c r="N71" s="47">
        <f t="shared" si="15"/>
        <v>5.9366679933344102</v>
      </c>
      <c r="O71" s="42">
        <f t="shared" si="14"/>
        <v>1303.0986245369031</v>
      </c>
      <c r="P71" s="42">
        <f t="shared" si="12"/>
        <v>219.5</v>
      </c>
      <c r="Q71" s="47">
        <f t="shared" si="7"/>
        <v>915.05370508296619</v>
      </c>
      <c r="R71" s="42">
        <f>SUM(O71:O$281)</f>
        <v>238608.44638751078</v>
      </c>
      <c r="S71" s="42">
        <f t="shared" si="8"/>
        <v>260.75895334020487</v>
      </c>
    </row>
    <row r="72" spans="4:19" ht="15.75" thickBot="1" x14ac:dyDescent="0.3">
      <c r="D72" s="46"/>
      <c r="E72" s="74"/>
      <c r="F72" s="23"/>
      <c r="G72" s="55"/>
      <c r="H72" s="57"/>
      <c r="I72" s="72">
        <f t="shared" si="9"/>
        <v>209.1835688935974</v>
      </c>
      <c r="J72" s="42">
        <f>SUM(O$31:O72)</f>
        <v>19079.888465395132</v>
      </c>
      <c r="K72" s="73">
        <f t="shared" si="13"/>
        <v>221</v>
      </c>
      <c r="L72" s="24">
        <f t="shared" si="10"/>
        <v>9.1211219725867876E-2</v>
      </c>
      <c r="M72" s="55">
        <f t="shared" si="11"/>
        <v>91.211219725867878</v>
      </c>
      <c r="N72" s="47">
        <f t="shared" si="15"/>
        <v>6.2649248088340386</v>
      </c>
      <c r="O72" s="42">
        <f t="shared" si="14"/>
        <v>1381.4159203479055</v>
      </c>
      <c r="P72" s="42">
        <f t="shared" si="12"/>
        <v>220.5</v>
      </c>
      <c r="Q72" s="47">
        <f t="shared" si="7"/>
        <v>908.78878027413214</v>
      </c>
      <c r="R72" s="42">
        <f>SUM(O72:O$281)</f>
        <v>237305.34776297389</v>
      </c>
      <c r="S72" s="42">
        <f t="shared" si="8"/>
        <v>261.12266448909259</v>
      </c>
    </row>
    <row r="73" spans="4:19" ht="15.75" thickBot="1" x14ac:dyDescent="0.3">
      <c r="D73" s="46"/>
      <c r="E73" s="74"/>
      <c r="F73" s="23"/>
      <c r="G73" s="55"/>
      <c r="H73" s="57"/>
      <c r="I73" s="72">
        <f t="shared" si="9"/>
        <v>210.01478156870422</v>
      </c>
      <c r="J73" s="42">
        <f>SUM(O$31:O73)</f>
        <v>20542.048441886665</v>
      </c>
      <c r="K73" s="73">
        <f t="shared" si="13"/>
        <v>222</v>
      </c>
      <c r="L73" s="24">
        <f t="shared" si="10"/>
        <v>9.7812393434633271E-2</v>
      </c>
      <c r="M73" s="55">
        <f t="shared" si="11"/>
        <v>97.812393434633265</v>
      </c>
      <c r="N73" s="47">
        <f t="shared" si="15"/>
        <v>6.601173708765387</v>
      </c>
      <c r="O73" s="42">
        <f t="shared" si="14"/>
        <v>1462.1599764915331</v>
      </c>
      <c r="P73" s="42">
        <f t="shared" si="12"/>
        <v>221.5</v>
      </c>
      <c r="Q73" s="47">
        <f t="shared" si="7"/>
        <v>902.18760656536676</v>
      </c>
      <c r="R73" s="42">
        <f>SUM(O73:O$281)</f>
        <v>235923.93184262593</v>
      </c>
      <c r="S73" s="42">
        <f t="shared" si="8"/>
        <v>261.50207576092697</v>
      </c>
    </row>
    <row r="74" spans="4:19" ht="15.75" thickBot="1" x14ac:dyDescent="0.3">
      <c r="D74" s="46"/>
      <c r="E74" s="74"/>
      <c r="F74" s="23"/>
      <c r="G74" s="55"/>
      <c r="H74" s="57"/>
      <c r="I74" s="72">
        <f t="shared" si="9"/>
        <v>210.84247787836716</v>
      </c>
      <c r="J74" s="42">
        <f>SUM(O$31:O74)</f>
        <v>22087.262576030793</v>
      </c>
      <c r="K74" s="73">
        <f t="shared" si="13"/>
        <v>223</v>
      </c>
      <c r="L74" s="24">
        <f t="shared" si="10"/>
        <v>0.10475717606000014</v>
      </c>
      <c r="M74" s="55">
        <f t="shared" si="11"/>
        <v>104.75717606000013</v>
      </c>
      <c r="N74" s="47">
        <f t="shared" si="15"/>
        <v>6.9447826253668694</v>
      </c>
      <c r="O74" s="42">
        <f t="shared" si="14"/>
        <v>1545.2141341441284</v>
      </c>
      <c r="P74" s="42">
        <f t="shared" si="12"/>
        <v>222.5</v>
      </c>
      <c r="Q74" s="47">
        <f t="shared" si="7"/>
        <v>895.24282393999988</v>
      </c>
      <c r="R74" s="42">
        <f>SUM(O74:O$281)</f>
        <v>234461.7718661344</v>
      </c>
      <c r="S74" s="42">
        <f t="shared" si="8"/>
        <v>261.89740436483885</v>
      </c>
    </row>
    <row r="75" spans="4:19" ht="15.75" thickBot="1" x14ac:dyDescent="0.3">
      <c r="D75" s="46"/>
      <c r="E75" s="74"/>
      <c r="F75" s="23"/>
      <c r="G75" s="55"/>
      <c r="H75" s="57"/>
      <c r="I75" s="72">
        <f t="shared" si="9"/>
        <v>211.66653354569345</v>
      </c>
      <c r="J75" s="42">
        <f>SUM(O$31:O75)</f>
        <v>23717.706537507718</v>
      </c>
      <c r="K75" s="73">
        <f t="shared" si="13"/>
        <v>224</v>
      </c>
      <c r="L75" s="24">
        <f t="shared" si="10"/>
        <v>0.11205222734177608</v>
      </c>
      <c r="M75" s="55">
        <f t="shared" si="11"/>
        <v>112.05222734177609</v>
      </c>
      <c r="N75" s="47">
        <f t="shared" si="15"/>
        <v>7.2950512817759545</v>
      </c>
      <c r="O75" s="42">
        <f t="shared" si="14"/>
        <v>1630.4439614769258</v>
      </c>
      <c r="P75" s="42">
        <f t="shared" si="12"/>
        <v>223.5</v>
      </c>
      <c r="Q75" s="47">
        <f t="shared" si="7"/>
        <v>887.94777265822393</v>
      </c>
      <c r="R75" s="42">
        <f>SUM(O75:O$281)</f>
        <v>232916.55773199027</v>
      </c>
      <c r="S75" s="42">
        <f t="shared" si="8"/>
        <v>262.30884845255548</v>
      </c>
    </row>
    <row r="76" spans="4:19" ht="15.75" thickBot="1" x14ac:dyDescent="0.3">
      <c r="D76" s="46"/>
      <c r="E76" s="74"/>
      <c r="F76" s="23"/>
      <c r="G76" s="55"/>
      <c r="H76" s="57"/>
      <c r="I76" s="72">
        <f t="shared" si="9"/>
        <v>212.48682387115855</v>
      </c>
      <c r="J76" s="42">
        <f>SUM(O$31:O76)</f>
        <v>25435.403644218593</v>
      </c>
      <c r="K76" s="73">
        <f t="shared" si="13"/>
        <v>225</v>
      </c>
      <c r="L76" s="24">
        <f t="shared" si="10"/>
        <v>0.11970343939839469</v>
      </c>
      <c r="M76" s="55">
        <f t="shared" si="11"/>
        <v>119.70343939839469</v>
      </c>
      <c r="N76" s="47">
        <f t="shared" si="15"/>
        <v>7.6512120566186042</v>
      </c>
      <c r="O76" s="42">
        <f t="shared" si="14"/>
        <v>1717.6971067108766</v>
      </c>
      <c r="P76" s="42">
        <f t="shared" si="12"/>
        <v>224.5</v>
      </c>
      <c r="Q76" s="47">
        <f t="shared" si="7"/>
        <v>880.29656060160528</v>
      </c>
      <c r="R76" s="42">
        <f>SUM(O76:O$281)</f>
        <v>231286.11377051336</v>
      </c>
      <c r="S76" s="42">
        <f t="shared" si="8"/>
        <v>262.73658687527944</v>
      </c>
    </row>
    <row r="77" spans="4:19" ht="15.75" thickBot="1" x14ac:dyDescent="0.3">
      <c r="D77" s="46"/>
      <c r="E77" s="74"/>
      <c r="F77" s="23"/>
      <c r="G77" s="55"/>
      <c r="H77" s="57"/>
      <c r="I77" s="72">
        <f t="shared" si="9"/>
        <v>213.30322343573656</v>
      </c>
      <c r="J77" s="42">
        <f>SUM(O$31:O77)</f>
        <v>27242.206930114786</v>
      </c>
      <c r="K77" s="73">
        <f t="shared" si="13"/>
        <v>226</v>
      </c>
      <c r="L77" s="24">
        <f t="shared" si="10"/>
        <v>0.12771587082143768</v>
      </c>
      <c r="M77" s="55">
        <f t="shared" si="11"/>
        <v>127.71587082143768</v>
      </c>
      <c r="N77" s="47">
        <f t="shared" si="15"/>
        <v>8.0124314230429832</v>
      </c>
      <c r="O77" s="42">
        <f t="shared" si="14"/>
        <v>1806.8032858961926</v>
      </c>
      <c r="P77" s="42">
        <f t="shared" si="12"/>
        <v>225.5</v>
      </c>
      <c r="Q77" s="47">
        <f t="shared" si="7"/>
        <v>872.28412917856235</v>
      </c>
      <c r="R77" s="42">
        <f>SUM(O77:O$281)</f>
        <v>229568.41666380249</v>
      </c>
      <c r="S77" s="42">
        <f t="shared" si="8"/>
        <v>263.18077904270604</v>
      </c>
    </row>
    <row r="78" spans="4:19" ht="15.75" thickBot="1" x14ac:dyDescent="0.3">
      <c r="D78" s="46"/>
      <c r="E78" s="74"/>
      <c r="F78" s="23"/>
      <c r="G78" s="55"/>
      <c r="H78" s="57"/>
      <c r="I78" s="72">
        <f t="shared" si="9"/>
        <v>214.1156058365317</v>
      </c>
      <c r="J78" s="42">
        <f>SUM(O$31:O78)</f>
        <v>29139.781343032722</v>
      </c>
      <c r="K78" s="73">
        <f t="shared" si="13"/>
        <v>227</v>
      </c>
      <c r="L78" s="24">
        <f t="shared" si="10"/>
        <v>0.1360936827990003</v>
      </c>
      <c r="M78" s="55">
        <f t="shared" si="11"/>
        <v>136.09368279900031</v>
      </c>
      <c r="N78" s="47">
        <f t="shared" si="15"/>
        <v>8.3778119775626294</v>
      </c>
      <c r="O78" s="42">
        <f t="shared" si="14"/>
        <v>1897.5744129179357</v>
      </c>
      <c r="P78" s="42">
        <f t="shared" si="12"/>
        <v>226.5</v>
      </c>
      <c r="Q78" s="47">
        <f t="shared" si="7"/>
        <v>863.90631720099964</v>
      </c>
      <c r="R78" s="42">
        <f>SUM(O78:O$281)</f>
        <v>227761.61337790629</v>
      </c>
      <c r="S78" s="42">
        <f t="shared" si="8"/>
        <v>263.64156488152457</v>
      </c>
    </row>
    <row r="79" spans="4:19" ht="15.75" thickBot="1" x14ac:dyDescent="0.3">
      <c r="D79" s="46"/>
      <c r="E79" s="74"/>
      <c r="F79" s="23"/>
      <c r="G79" s="55"/>
      <c r="H79" s="57"/>
      <c r="I79" s="72">
        <f t="shared" si="9"/>
        <v>214.92384345161591</v>
      </c>
      <c r="J79" s="42">
        <f>SUM(O$31:O79)</f>
        <v>31129.586221080695</v>
      </c>
      <c r="K79" s="73">
        <f t="shared" si="13"/>
        <v>228</v>
      </c>
      <c r="L79" s="24">
        <f t="shared" si="10"/>
        <v>0.14484007786734304</v>
      </c>
      <c r="M79" s="55">
        <f t="shared" si="11"/>
        <v>144.84007786734304</v>
      </c>
      <c r="N79" s="47">
        <f t="shared" si="15"/>
        <v>8.7463950683427356</v>
      </c>
      <c r="O79" s="42">
        <f t="shared" si="14"/>
        <v>1989.8048780479724</v>
      </c>
      <c r="P79" s="42">
        <f t="shared" si="12"/>
        <v>227.5</v>
      </c>
      <c r="Q79" s="47">
        <f t="shared" si="7"/>
        <v>855.1599221326569</v>
      </c>
      <c r="R79" s="42">
        <f>SUM(O79:O$281)</f>
        <v>225864.03896498834</v>
      </c>
      <c r="S79" s="42">
        <f t="shared" si="8"/>
        <v>264.11906488988984</v>
      </c>
    </row>
    <row r="80" spans="4:19" ht="15.75" thickBot="1" x14ac:dyDescent="0.3">
      <c r="D80" s="46"/>
      <c r="E80" s="74"/>
      <c r="F80" s="23"/>
      <c r="G80" s="55"/>
      <c r="H80" s="57"/>
      <c r="I80" s="72">
        <f t="shared" si="9"/>
        <v>215.72780723128369</v>
      </c>
      <c r="J80" s="42">
        <f>SUM(O$31:O80)</f>
        <v>33212.858201120551</v>
      </c>
      <c r="K80" s="73">
        <f t="shared" si="13"/>
        <v>229</v>
      </c>
      <c r="L80" s="24">
        <f t="shared" si="10"/>
        <v>0.15395724189377566</v>
      </c>
      <c r="M80" s="55">
        <f t="shared" si="11"/>
        <v>153.95724189377566</v>
      </c>
      <c r="N80" s="47">
        <f t="shared" si="15"/>
        <v>9.1171640264326186</v>
      </c>
      <c r="O80" s="42">
        <f t="shared" si="14"/>
        <v>2083.2719800398531</v>
      </c>
      <c r="P80" s="42">
        <f t="shared" si="12"/>
        <v>228.49999999999997</v>
      </c>
      <c r="Q80" s="47">
        <f t="shared" si="7"/>
        <v>846.04275810622437</v>
      </c>
      <c r="R80" s="42">
        <f>SUM(O80:O$281)</f>
        <v>223874.23408694039</v>
      </c>
      <c r="S80" s="42">
        <f t="shared" si="8"/>
        <v>264.6133802835908</v>
      </c>
    </row>
    <row r="81" spans="4:19" ht="15.75" thickBot="1" x14ac:dyDescent="0.3">
      <c r="D81" s="46"/>
      <c r="E81" s="74"/>
      <c r="F81" s="23"/>
      <c r="G81" s="55"/>
      <c r="H81" s="57"/>
      <c r="I81" s="72">
        <f t="shared" si="9"/>
        <v>216.52736651337815</v>
      </c>
      <c r="J81" s="42">
        <f>SUM(O$31:O81)</f>
        <v>35390.594716428204</v>
      </c>
      <c r="K81" s="73">
        <f t="shared" si="13"/>
        <v>230</v>
      </c>
      <c r="L81" s="24">
        <f t="shared" si="10"/>
        <v>0.16344628989075888</v>
      </c>
      <c r="M81" s="55">
        <f t="shared" si="11"/>
        <v>163.44628989075889</v>
      </c>
      <c r="N81" s="47">
        <f t="shared" si="15"/>
        <v>9.4890479969832313</v>
      </c>
      <c r="O81" s="42">
        <f t="shared" si="14"/>
        <v>2177.7365153076516</v>
      </c>
      <c r="P81" s="42">
        <f t="shared" si="12"/>
        <v>229.5</v>
      </c>
      <c r="Q81" s="47">
        <f t="shared" si="7"/>
        <v>836.55371010924114</v>
      </c>
      <c r="R81" s="42">
        <f>SUM(O81:O$281)</f>
        <v>221790.96210690055</v>
      </c>
      <c r="S81" s="42">
        <f t="shared" si="8"/>
        <v>265.12459322897274</v>
      </c>
    </row>
    <row r="82" spans="4:19" ht="15.75" thickBot="1" x14ac:dyDescent="0.3">
      <c r="D82" s="46"/>
      <c r="E82" s="74"/>
      <c r="F82" s="23"/>
      <c r="G82" s="55"/>
      <c r="H82" s="57"/>
      <c r="I82" s="72">
        <f t="shared" si="9"/>
        <v>217.32238886073145</v>
      </c>
      <c r="J82" s="42">
        <f>SUM(O$31:O82)</f>
        <v>37663.538242584851</v>
      </c>
      <c r="K82" s="73">
        <f t="shared" si="13"/>
        <v>231</v>
      </c>
      <c r="L82" s="24">
        <f t="shared" si="10"/>
        <v>0.17330721625152526</v>
      </c>
      <c r="M82" s="55">
        <f t="shared" si="11"/>
        <v>173.30721625152526</v>
      </c>
      <c r="N82" s="47">
        <f t="shared" si="15"/>
        <v>9.8609263607663706</v>
      </c>
      <c r="O82" s="42">
        <f t="shared" si="14"/>
        <v>2272.9435261566487</v>
      </c>
      <c r="P82" s="42">
        <f t="shared" si="12"/>
        <v>230.50000000000003</v>
      </c>
      <c r="Q82" s="47">
        <f t="shared" si="7"/>
        <v>826.69278374847477</v>
      </c>
      <c r="R82" s="42">
        <f>SUM(O82:O$281)</f>
        <v>219613.22559159287</v>
      </c>
      <c r="S82" s="42">
        <f t="shared" si="8"/>
        <v>265.65276715710542</v>
      </c>
    </row>
    <row r="83" spans="4:19" ht="15.75" thickBot="1" x14ac:dyDescent="0.3">
      <c r="D83" s="46"/>
      <c r="E83" s="74"/>
      <c r="F83" s="23"/>
      <c r="G83" s="55"/>
      <c r="H83" s="57"/>
      <c r="I83" s="72">
        <f t="shared" si="9"/>
        <v>218.11273991910519</v>
      </c>
      <c r="J83" s="42">
        <f>SUM(O$31:O83)</f>
        <v>40032.16145094559</v>
      </c>
      <c r="K83" s="73">
        <f t="shared" si="13"/>
        <v>232</v>
      </c>
      <c r="L83" s="24">
        <f t="shared" si="10"/>
        <v>0.18353884998094533</v>
      </c>
      <c r="M83" s="55">
        <f t="shared" si="11"/>
        <v>183.53884998094532</v>
      </c>
      <c r="N83" s="47">
        <f t="shared" si="15"/>
        <v>10.231633729420054</v>
      </c>
      <c r="O83" s="42">
        <f t="shared" si="14"/>
        <v>2368.6232083607424</v>
      </c>
      <c r="P83" s="42">
        <f t="shared" si="12"/>
        <v>231.5</v>
      </c>
      <c r="Q83" s="47">
        <f t="shared" si="7"/>
        <v>816.46115001905468</v>
      </c>
      <c r="R83" s="42">
        <f>SUM(O83:O$281)</f>
        <v>217340.28206543621</v>
      </c>
      <c r="S83" s="42">
        <f t="shared" si="8"/>
        <v>266.19794715322814</v>
      </c>
    </row>
    <row r="84" spans="4:19" ht="15.75" thickBot="1" x14ac:dyDescent="0.3">
      <c r="D84" s="46"/>
      <c r="E84" s="74"/>
      <c r="F84" s="23"/>
      <c r="G84" s="55"/>
      <c r="H84" s="57"/>
      <c r="I84" s="72">
        <f t="shared" si="9"/>
        <v>218.89828329431774</v>
      </c>
      <c r="J84" s="42">
        <f>SUM(O$31:O84)</f>
        <v>42496.6534275702</v>
      </c>
      <c r="K84" s="73">
        <f t="shared" si="13"/>
        <v>233</v>
      </c>
      <c r="L84" s="24">
        <f t="shared" si="10"/>
        <v>0.19413881547180387</v>
      </c>
      <c r="M84" s="55">
        <f t="shared" si="11"/>
        <v>194.13881547180387</v>
      </c>
      <c r="N84" s="47">
        <f t="shared" si="15"/>
        <v>10.599965490858551</v>
      </c>
      <c r="O84" s="42">
        <f t="shared" si="14"/>
        <v>2464.491976624613</v>
      </c>
      <c r="P84" s="42">
        <f t="shared" si="12"/>
        <v>232.5</v>
      </c>
      <c r="Q84" s="47">
        <f t="shared" si="7"/>
        <v>805.86118452819619</v>
      </c>
      <c r="R84" s="42">
        <f>SUM(O84:O$281)</f>
        <v>214971.65885707547</v>
      </c>
      <c r="S84" s="42">
        <f t="shared" si="8"/>
        <v>266.7601604151389</v>
      </c>
    </row>
    <row r="85" spans="4:19" ht="15.75" thickBot="1" x14ac:dyDescent="0.3">
      <c r="D85" s="46"/>
      <c r="E85" s="74"/>
      <c r="F85" s="23"/>
      <c r="G85" s="55"/>
      <c r="H85" s="57"/>
      <c r="I85" s="72">
        <f t="shared" si="9"/>
        <v>219.67888044751442</v>
      </c>
      <c r="J85" s="42">
        <f>SUM(O$31:O85)</f>
        <v>45056.907112225264</v>
      </c>
      <c r="K85" s="73">
        <f t="shared" si="13"/>
        <v>234</v>
      </c>
      <c r="L85" s="24">
        <f t="shared" si="10"/>
        <v>0.20510349934612965</v>
      </c>
      <c r="M85" s="55">
        <f t="shared" si="11"/>
        <v>205.10349934612964</v>
      </c>
      <c r="N85" s="47">
        <f t="shared" si="15"/>
        <v>10.964683874325772</v>
      </c>
      <c r="O85" s="42">
        <f t="shared" si="14"/>
        <v>2560.2536846550679</v>
      </c>
      <c r="P85" s="42">
        <f t="shared" si="12"/>
        <v>233.50000000000003</v>
      </c>
      <c r="Q85" s="47">
        <f t="shared" si="7"/>
        <v>794.89650065387036</v>
      </c>
      <c r="R85" s="42">
        <f>SUM(O85:O$281)</f>
        <v>212507.16688045088</v>
      </c>
      <c r="S85" s="42">
        <f t="shared" si="8"/>
        <v>267.33941677393921</v>
      </c>
    </row>
    <row r="86" spans="4:19" ht="15.75" thickBot="1" x14ac:dyDescent="0.3">
      <c r="D86" s="46"/>
      <c r="E86" s="74"/>
      <c r="F86" s="23"/>
      <c r="G86" s="55"/>
      <c r="H86" s="57"/>
      <c r="I86" s="72">
        <f t="shared" si="9"/>
        <v>220.45439060777252</v>
      </c>
      <c r="J86" s="42">
        <f>SUM(O$31:O86)</f>
        <v>47712.508106936089</v>
      </c>
      <c r="K86" s="73">
        <f t="shared" si="13"/>
        <v>235</v>
      </c>
      <c r="L86" s="24">
        <f t="shared" si="10"/>
        <v>0.21642802384383036</v>
      </c>
      <c r="M86" s="55">
        <f t="shared" si="11"/>
        <v>216.42802384383037</v>
      </c>
      <c r="N86" s="47">
        <f t="shared" si="15"/>
        <v>11.324524497700736</v>
      </c>
      <c r="O86" s="42">
        <f t="shared" si="14"/>
        <v>2655.6009947108228</v>
      </c>
      <c r="P86" s="42">
        <f t="shared" si="12"/>
        <v>234.50000000000003</v>
      </c>
      <c r="Q86" s="47">
        <f t="shared" si="7"/>
        <v>783.57197615616963</v>
      </c>
      <c r="R86" s="42">
        <f>SUM(O86:O$281)</f>
        <v>209946.91319579582</v>
      </c>
      <c r="S86" s="42">
        <f t="shared" si="8"/>
        <v>267.93570927037899</v>
      </c>
    </row>
    <row r="87" spans="4:19" ht="15.75" thickBot="1" x14ac:dyDescent="0.3">
      <c r="D87" s="46"/>
      <c r="E87" s="74"/>
      <c r="F87" s="23"/>
      <c r="G87" s="55"/>
      <c r="H87" s="57"/>
      <c r="I87" s="72">
        <f t="shared" si="9"/>
        <v>221.22467070144549</v>
      </c>
      <c r="J87" s="42">
        <f>SUM(O$31:O87)</f>
        <v>50462.724996572906</v>
      </c>
      <c r="K87" s="73">
        <f t="shared" si="13"/>
        <v>236</v>
      </c>
      <c r="L87" s="24">
        <f t="shared" si="10"/>
        <v>0.22810622719685295</v>
      </c>
      <c r="M87" s="55">
        <f t="shared" si="11"/>
        <v>228.10622719685296</v>
      </c>
      <c r="N87" s="47">
        <f t="shared" si="15"/>
        <v>11.678203353022582</v>
      </c>
      <c r="O87" s="42">
        <f t="shared" si="14"/>
        <v>2750.216889636818</v>
      </c>
      <c r="P87" s="42">
        <f t="shared" si="12"/>
        <v>235.5</v>
      </c>
      <c r="Q87" s="47">
        <f t="shared" si="7"/>
        <v>771.89377280314704</v>
      </c>
      <c r="R87" s="42">
        <f>SUM(O87:O$281)</f>
        <v>207291.31220108501</v>
      </c>
      <c r="S87" s="42">
        <f t="shared" si="8"/>
        <v>268.5490147799776</v>
      </c>
    </row>
    <row r="88" spans="4:19" ht="15.75" thickBot="1" x14ac:dyDescent="0.3">
      <c r="D88" s="46"/>
      <c r="E88" s="74"/>
      <c r="F88" s="23"/>
      <c r="G88" s="55"/>
      <c r="H88" s="57"/>
      <c r="I88" s="72">
        <f t="shared" si="9"/>
        <v>221.98957529783826</v>
      </c>
      <c r="J88" s="42">
        <f>SUM(O$31:O88)</f>
        <v>53306.501315109424</v>
      </c>
      <c r="K88" s="73">
        <f t="shared" si="13"/>
        <v>237</v>
      </c>
      <c r="L88" s="24">
        <f t="shared" si="10"/>
        <v>0.24013065137671141</v>
      </c>
      <c r="M88" s="55">
        <f t="shared" si="11"/>
        <v>240.1306513767114</v>
      </c>
      <c r="N88" s="47">
        <f t="shared" si="15"/>
        <v>12.024424179858443</v>
      </c>
      <c r="O88" s="42">
        <f t="shared" si="14"/>
        <v>2843.7763185365216</v>
      </c>
      <c r="P88" s="42">
        <f t="shared" si="12"/>
        <v>236.5</v>
      </c>
      <c r="Q88" s="47">
        <f t="shared" si="7"/>
        <v>759.8693486232886</v>
      </c>
      <c r="R88" s="42">
        <f>SUM(O88:O$281)</f>
        <v>204541.09531144818</v>
      </c>
      <c r="S88" s="42">
        <f t="shared" si="8"/>
        <v>269.17929468010573</v>
      </c>
    </row>
    <row r="89" spans="4:19" ht="15.75" thickBot="1" x14ac:dyDescent="0.3">
      <c r="D89" s="46"/>
      <c r="E89" s="74"/>
      <c r="F89" s="23"/>
      <c r="G89" s="55"/>
      <c r="H89" s="57"/>
      <c r="I89" s="72">
        <f t="shared" si="9"/>
        <v>222.74895657097443</v>
      </c>
      <c r="J89" s="42">
        <f>SUM(O$31:O89)</f>
        <v>56242.44928053466</v>
      </c>
      <c r="K89" s="73">
        <f t="shared" si="13"/>
        <v>238</v>
      </c>
      <c r="L89" s="24">
        <f t="shared" si="10"/>
        <v>0.25249253754692291</v>
      </c>
      <c r="M89" s="55">
        <f t="shared" si="11"/>
        <v>252.4925375469229</v>
      </c>
      <c r="N89" s="47">
        <f t="shared" si="15"/>
        <v>12.361886170211505</v>
      </c>
      <c r="O89" s="42">
        <f t="shared" si="14"/>
        <v>2935.9479654252327</v>
      </c>
      <c r="P89" s="42">
        <f t="shared" si="12"/>
        <v>237.5</v>
      </c>
      <c r="Q89" s="47">
        <f t="shared" si="7"/>
        <v>747.5074624530771</v>
      </c>
      <c r="R89" s="42">
        <f>SUM(O89:O$281)</f>
        <v>201697.31899291163</v>
      </c>
      <c r="S89" s="42">
        <f t="shared" si="8"/>
        <v>269.82649555230716</v>
      </c>
    </row>
    <row r="90" spans="4:19" ht="15.75" thickBot="1" x14ac:dyDescent="0.3">
      <c r="D90" s="46"/>
      <c r="E90" s="74"/>
      <c r="F90" s="23"/>
      <c r="G90" s="55"/>
      <c r="H90" s="57"/>
      <c r="I90" s="72">
        <f t="shared" si="9"/>
        <v>223.50266427736557</v>
      </c>
      <c r="J90" s="42">
        <f>SUM(O$31:O90)</f>
        <v>59268.84540899867</v>
      </c>
      <c r="K90" s="73">
        <f t="shared" si="13"/>
        <v>239</v>
      </c>
      <c r="L90" s="24">
        <f t="shared" si="10"/>
        <v>0.26518182949016822</v>
      </c>
      <c r="M90" s="55">
        <f t="shared" si="11"/>
        <v>265.18182949016824</v>
      </c>
      <c r="N90" s="47">
        <f t="shared" si="15"/>
        <v>12.689291943245337</v>
      </c>
      <c r="O90" s="42">
        <f t="shared" si="14"/>
        <v>3026.3961284640127</v>
      </c>
      <c r="P90" s="42">
        <f t="shared" si="12"/>
        <v>238.5</v>
      </c>
      <c r="Q90" s="47">
        <f t="shared" si="7"/>
        <v>734.81817050983182</v>
      </c>
      <c r="R90" s="42">
        <f>SUM(O90:O$281)</f>
        <v>198761.37102748643</v>
      </c>
      <c r="S90" s="42">
        <f t="shared" si="8"/>
        <v>270.49054991329587</v>
      </c>
    </row>
    <row r="91" spans="4:19" ht="15.75" thickBot="1" x14ac:dyDescent="0.3">
      <c r="D91" s="46"/>
      <c r="E91" s="74"/>
      <c r="F91" s="23"/>
      <c r="G91" s="55"/>
      <c r="H91" s="57"/>
      <c r="I91" s="72">
        <f t="shared" si="9"/>
        <v>224.25054574982821</v>
      </c>
      <c r="J91" s="42">
        <f>SUM(O$31:O91)</f>
        <v>62383.628104725438</v>
      </c>
      <c r="K91" s="73">
        <f t="shared" si="13"/>
        <v>240</v>
      </c>
      <c r="L91" s="24">
        <f t="shared" si="10"/>
        <v>0.27818718521345331</v>
      </c>
      <c r="M91" s="55">
        <f t="shared" si="11"/>
        <v>278.18718521345329</v>
      </c>
      <c r="N91" s="47">
        <f t="shared" si="15"/>
        <v>13.005355723285049</v>
      </c>
      <c r="O91" s="42">
        <f t="shared" si="14"/>
        <v>3114.7826957267694</v>
      </c>
      <c r="P91" s="42">
        <f t="shared" si="12"/>
        <v>239.5</v>
      </c>
      <c r="Q91" s="47">
        <f t="shared" si="7"/>
        <v>721.81281478654671</v>
      </c>
      <c r="R91" s="42">
        <f>SUM(O91:O$281)</f>
        <v>195734.9748990224</v>
      </c>
      <c r="S91" s="42">
        <f t="shared" si="8"/>
        <v>271.17137696828621</v>
      </c>
    </row>
    <row r="92" spans="4:19" ht="15.75" thickBot="1" x14ac:dyDescent="0.3">
      <c r="D92" s="46"/>
      <c r="E92" s="74"/>
      <c r="F92" s="23"/>
      <c r="G92" s="55"/>
      <c r="H92" s="57"/>
      <c r="I92" s="72">
        <f t="shared" si="9"/>
        <v>224.99244590751229</v>
      </c>
      <c r="J92" s="42">
        <f>SUM(O$31:O92)</f>
        <v>65584.39730665047</v>
      </c>
      <c r="K92" s="73">
        <f t="shared" si="13"/>
        <v>241</v>
      </c>
      <c r="L92" s="24">
        <f t="shared" si="10"/>
        <v>0.29149599686386923</v>
      </c>
      <c r="M92" s="55">
        <f t="shared" si="11"/>
        <v>291.49599686386921</v>
      </c>
      <c r="N92" s="47">
        <f t="shared" si="15"/>
        <v>13.308811650415919</v>
      </c>
      <c r="O92" s="42">
        <f t="shared" si="14"/>
        <v>3200.7692019250285</v>
      </c>
      <c r="P92" s="42">
        <f t="shared" si="12"/>
        <v>240.5</v>
      </c>
      <c r="Q92" s="47">
        <f t="shared" si="7"/>
        <v>708.50400313613079</v>
      </c>
      <c r="R92" s="42">
        <f>SUM(O92:O$281)</f>
        <v>192620.19220329568</v>
      </c>
      <c r="S92" s="42">
        <f t="shared" si="8"/>
        <v>271.86888338058685</v>
      </c>
    </row>
    <row r="93" spans="4:19" ht="15.75" thickBot="1" x14ac:dyDescent="0.3">
      <c r="D93" s="46"/>
      <c r="E93" s="74"/>
      <c r="F93" s="23"/>
      <c r="G93" s="55"/>
      <c r="H93" s="57"/>
      <c r="I93" s="72">
        <f t="shared" si="9"/>
        <v>225.72820728241194</v>
      </c>
      <c r="J93" s="42">
        <f>SUM(O$31:O93)</f>
        <v>68868.416255787335</v>
      </c>
      <c r="K93" s="73">
        <f t="shared" si="13"/>
        <v>242</v>
      </c>
      <c r="L93" s="24">
        <f t="shared" si="10"/>
        <v>0.30509441901350426</v>
      </c>
      <c r="M93" s="55">
        <f t="shared" si="11"/>
        <v>305.09441901350425</v>
      </c>
      <c r="N93" s="47">
        <f t="shared" si="15"/>
        <v>13.598422149635041</v>
      </c>
      <c r="O93" s="42">
        <f t="shared" si="14"/>
        <v>3284.0189491368624</v>
      </c>
      <c r="P93" s="42">
        <f t="shared" si="12"/>
        <v>241.5</v>
      </c>
      <c r="Q93" s="47">
        <f t="shared" si="7"/>
        <v>694.90558098649581</v>
      </c>
      <c r="R93" s="42">
        <f>SUM(O93:O$281)</f>
        <v>189419.42300137065</v>
      </c>
      <c r="S93" s="42">
        <f t="shared" si="8"/>
        <v>272.58296405170427</v>
      </c>
    </row>
    <row r="94" spans="4:19" ht="15.75" thickBot="1" x14ac:dyDescent="0.3">
      <c r="D94" s="46"/>
      <c r="E94" s="74"/>
      <c r="F94" s="23"/>
      <c r="G94" s="55"/>
      <c r="H94" s="57"/>
      <c r="I94" s="72">
        <f t="shared" si="9"/>
        <v>226.45767006272231</v>
      </c>
      <c r="J94" s="42">
        <f>SUM(O$31:O94)</f>
        <v>72232.615429166093</v>
      </c>
      <c r="K94" s="73">
        <f t="shared" si="13"/>
        <v>243</v>
      </c>
      <c r="L94" s="24">
        <f t="shared" si="10"/>
        <v>0.31896740529547851</v>
      </c>
      <c r="M94" s="55">
        <f t="shared" si="11"/>
        <v>318.9674052954785</v>
      </c>
      <c r="N94" s="47">
        <f t="shared" si="15"/>
        <v>13.872986281974249</v>
      </c>
      <c r="O94" s="42">
        <f t="shared" si="14"/>
        <v>3364.1991733787554</v>
      </c>
      <c r="P94" s="42">
        <f t="shared" si="12"/>
        <v>242.5</v>
      </c>
      <c r="Q94" s="47">
        <f t="shared" si="7"/>
        <v>681.03259470452144</v>
      </c>
      <c r="R94" s="42">
        <f>SUM(O94:O$281)</f>
        <v>186135.40405223379</v>
      </c>
      <c r="S94" s="42">
        <f t="shared" si="8"/>
        <v>273.31350290655627</v>
      </c>
    </row>
    <row r="95" spans="4:19" ht="15.75" thickBot="1" x14ac:dyDescent="0.3">
      <c r="D95" s="46"/>
      <c r="E95" s="74"/>
      <c r="F95" s="23"/>
      <c r="G95" s="55"/>
      <c r="H95" s="57"/>
      <c r="I95" s="72">
        <f t="shared" si="9"/>
        <v>227.18067215348782</v>
      </c>
      <c r="J95" s="42">
        <f>SUM(O$31:O95)</f>
        <v>75673.598667009748</v>
      </c>
      <c r="K95" s="73">
        <f t="shared" si="13"/>
        <v>244</v>
      </c>
      <c r="L95" s="24">
        <f t="shared" si="10"/>
        <v>0.3330987532948364</v>
      </c>
      <c r="M95" s="55">
        <f t="shared" si="11"/>
        <v>333.0987532948364</v>
      </c>
      <c r="N95" s="47">
        <f t="shared" si="15"/>
        <v>14.131347999357899</v>
      </c>
      <c r="O95" s="42">
        <f t="shared" si="14"/>
        <v>3440.9832378436486</v>
      </c>
      <c r="P95" s="42">
        <f t="shared" si="12"/>
        <v>243.5</v>
      </c>
      <c r="Q95" s="47">
        <f t="shared" ref="Q95:Q158" si="16">$B$5-M95</f>
        <v>666.90124670516366</v>
      </c>
      <c r="R95" s="42">
        <f>SUM(O95:O$281)</f>
        <v>182771.204878855</v>
      </c>
      <c r="S95" s="42">
        <f t="shared" ref="S95:S158" si="17">R95/Q95</f>
        <v>274.06037367877042</v>
      </c>
    </row>
    <row r="96" spans="4:19" ht="15.75" thickBot="1" x14ac:dyDescent="0.3">
      <c r="D96" s="46"/>
      <c r="E96" s="74"/>
      <c r="F96" s="23"/>
      <c r="G96" s="55"/>
      <c r="H96" s="57"/>
      <c r="I96" s="72">
        <f t="shared" ref="I96:I159" si="18">J96/M96</f>
        <v>227.89704925505686</v>
      </c>
      <c r="J96" s="42">
        <f>SUM(O$31:O96)</f>
        <v>79187.651499838481</v>
      </c>
      <c r="K96" s="73">
        <f t="shared" si="13"/>
        <v>245</v>
      </c>
      <c r="L96" s="24">
        <f t="shared" ref="L96:L159" si="19">NORMDIST(K96,$B$6,$B$7,TRUE)</f>
        <v>0.34747115751908481</v>
      </c>
      <c r="M96" s="55">
        <f t="shared" ref="M96:M159" si="20">L96*$B$5</f>
        <v>347.47115751908478</v>
      </c>
      <c r="N96" s="47">
        <f t="shared" si="15"/>
        <v>14.372404224248385</v>
      </c>
      <c r="O96" s="42">
        <f t="shared" si="14"/>
        <v>3514.0528328287301</v>
      </c>
      <c r="P96" s="42">
        <f t="shared" ref="P96:P159" si="21">IF(N96=0,0,O96/N96)</f>
        <v>244.5</v>
      </c>
      <c r="Q96" s="47">
        <f t="shared" si="16"/>
        <v>652.52884248091527</v>
      </c>
      <c r="R96" s="42">
        <f>SUM(O96:O$281)</f>
        <v>179330.22164101136</v>
      </c>
      <c r="S96" s="42">
        <f t="shared" si="17"/>
        <v>274.82344069144546</v>
      </c>
    </row>
    <row r="97" spans="4:19" ht="15.75" thickBot="1" x14ac:dyDescent="0.3">
      <c r="D97" s="46"/>
      <c r="E97" s="74"/>
      <c r="F97" s="23"/>
      <c r="G97" s="55"/>
      <c r="H97" s="57"/>
      <c r="I97" s="72">
        <f t="shared" si="18"/>
        <v>228.6066349599156</v>
      </c>
      <c r="J97" s="42">
        <f>SUM(O$31:O97)</f>
        <v>82770.751661642978</v>
      </c>
      <c r="K97" s="73">
        <f t="shared" ref="K97:K160" si="22">K96+1</f>
        <v>246</v>
      </c>
      <c r="L97" s="24">
        <f t="shared" si="19"/>
        <v>0.36206627019445953</v>
      </c>
      <c r="M97" s="55">
        <f t="shared" si="20"/>
        <v>362.06627019445955</v>
      </c>
      <c r="N97" s="47">
        <f t="shared" ref="N97:N160" si="23">M97-M96</f>
        <v>14.595112675374764</v>
      </c>
      <c r="O97" s="42">
        <f t="shared" ref="O97:O160" si="24">N97*(AVERAGE(K96:K97))</f>
        <v>3583.1001618045048</v>
      </c>
      <c r="P97" s="42">
        <f t="shared" si="21"/>
        <v>245.5</v>
      </c>
      <c r="Q97" s="47">
        <f t="shared" si="16"/>
        <v>637.93372980554045</v>
      </c>
      <c r="R97" s="42">
        <f>SUM(O97:O$281)</f>
        <v>175816.16880818261</v>
      </c>
      <c r="S97" s="42">
        <f t="shared" si="17"/>
        <v>275.60255962915795</v>
      </c>
    </row>
    <row r="98" spans="4:19" ht="15.75" thickBot="1" x14ac:dyDescent="0.3">
      <c r="D98" s="46"/>
      <c r="E98" s="74"/>
      <c r="F98" s="23"/>
      <c r="G98" s="55"/>
      <c r="H98" s="57"/>
      <c r="I98" s="72">
        <f t="shared" si="18"/>
        <v>229.30926086852102</v>
      </c>
      <c r="J98" s="42">
        <f>SUM(O$31:O98)</f>
        <v>86418.581754394036</v>
      </c>
      <c r="K98" s="73">
        <f t="shared" si="22"/>
        <v>247</v>
      </c>
      <c r="L98" s="24">
        <f t="shared" si="19"/>
        <v>0.37686476955653281</v>
      </c>
      <c r="M98" s="55">
        <f t="shared" si="20"/>
        <v>376.86476955653279</v>
      </c>
      <c r="N98" s="47">
        <f t="shared" si="23"/>
        <v>14.798499362073244</v>
      </c>
      <c r="O98" s="42">
        <f t="shared" si="24"/>
        <v>3647.8300927510545</v>
      </c>
      <c r="P98" s="42">
        <f t="shared" si="21"/>
        <v>246.5</v>
      </c>
      <c r="Q98" s="47">
        <f t="shared" si="16"/>
        <v>623.13523044346721</v>
      </c>
      <c r="R98" s="42">
        <f>SUM(O98:O$281)</f>
        <v>172233.06864637812</v>
      </c>
      <c r="S98" s="42">
        <f t="shared" si="17"/>
        <v>276.39757829741848</v>
      </c>
    </row>
    <row r="99" spans="4:19" ht="15.75" thickBot="1" x14ac:dyDescent="0.3">
      <c r="D99" s="46"/>
      <c r="E99" s="74"/>
      <c r="F99" s="23"/>
      <c r="G99" s="55"/>
      <c r="H99" s="57"/>
      <c r="I99" s="72">
        <f t="shared" si="18"/>
        <v>230.00475672478672</v>
      </c>
      <c r="J99" s="42">
        <f>SUM(O$31:O99)</f>
        <v>90126.544008207624</v>
      </c>
      <c r="K99" s="73">
        <f t="shared" si="22"/>
        <v>248</v>
      </c>
      <c r="L99" s="24">
        <f t="shared" si="19"/>
        <v>0.39184643522850687</v>
      </c>
      <c r="M99" s="55">
        <f t="shared" si="20"/>
        <v>391.84643522850689</v>
      </c>
      <c r="N99" s="47">
        <f t="shared" si="23"/>
        <v>14.981665671974099</v>
      </c>
      <c r="O99" s="42">
        <f t="shared" si="24"/>
        <v>3707.9622538135895</v>
      </c>
      <c r="P99" s="42">
        <f t="shared" si="21"/>
        <v>247.5</v>
      </c>
      <c r="Q99" s="47">
        <f t="shared" si="16"/>
        <v>608.15356477149317</v>
      </c>
      <c r="R99" s="42">
        <f>SUM(O99:O$281)</f>
        <v>168585.23855362707</v>
      </c>
      <c r="S99" s="42">
        <f t="shared" si="17"/>
        <v>277.20833736618988</v>
      </c>
    </row>
    <row r="100" spans="4:19" ht="15.75" thickBot="1" x14ac:dyDescent="0.3">
      <c r="D100" s="46"/>
      <c r="E100" s="74"/>
      <c r="F100" s="23"/>
      <c r="G100" s="55"/>
      <c r="H100" s="57"/>
      <c r="I100" s="72">
        <f t="shared" si="18"/>
        <v>230.69295057189873</v>
      </c>
      <c r="J100" s="42">
        <f>SUM(O$31:O100)</f>
        <v>93889.777060725726</v>
      </c>
      <c r="K100" s="73">
        <f t="shared" si="22"/>
        <v>249</v>
      </c>
      <c r="L100" s="24">
        <f t="shared" si="19"/>
        <v>0.40699023020845904</v>
      </c>
      <c r="M100" s="55">
        <f t="shared" si="20"/>
        <v>406.99023020845902</v>
      </c>
      <c r="N100" s="47">
        <f t="shared" si="23"/>
        <v>15.143794979952133</v>
      </c>
      <c r="O100" s="42">
        <f t="shared" si="24"/>
        <v>3763.2330525181051</v>
      </c>
      <c r="P100" s="42">
        <f t="shared" si="21"/>
        <v>248.5</v>
      </c>
      <c r="Q100" s="47">
        <f t="shared" si="16"/>
        <v>593.00976979154098</v>
      </c>
      <c r="R100" s="42">
        <f>SUM(O100:O$281)</f>
        <v>164877.2762998135</v>
      </c>
      <c r="S100" s="42">
        <f t="shared" si="17"/>
        <v>278.03467109449537</v>
      </c>
    </row>
    <row r="101" spans="4:19" ht="15.75" thickBot="1" x14ac:dyDescent="0.3">
      <c r="D101" s="46"/>
      <c r="E101" s="74"/>
      <c r="F101" s="23"/>
      <c r="G101" s="55"/>
      <c r="H101" s="57"/>
      <c r="I101" s="72">
        <f t="shared" si="18"/>
        <v>231.37366892914753</v>
      </c>
      <c r="J101" s="42">
        <f>SUM(O$31:O101)</f>
        <v>97703.174658965683</v>
      </c>
      <c r="K101" s="73">
        <f t="shared" si="22"/>
        <v>250</v>
      </c>
      <c r="L101" s="24">
        <f t="shared" si="19"/>
        <v>0.42227438891883962</v>
      </c>
      <c r="M101" s="55">
        <f t="shared" si="20"/>
        <v>422.27438891883963</v>
      </c>
      <c r="N101" s="47">
        <f t="shared" si="23"/>
        <v>15.284158710380609</v>
      </c>
      <c r="O101" s="42">
        <f t="shared" si="24"/>
        <v>3813.397598239962</v>
      </c>
      <c r="P101" s="42">
        <f t="shared" si="21"/>
        <v>249.5</v>
      </c>
      <c r="Q101" s="47">
        <f t="shared" si="16"/>
        <v>577.72561108116042</v>
      </c>
      <c r="R101" s="42">
        <f>SUM(O101:O$281)</f>
        <v>161114.04324729543</v>
      </c>
      <c r="S101" s="42">
        <f t="shared" si="17"/>
        <v>278.87640803353912</v>
      </c>
    </row>
    <row r="102" spans="4:19" ht="15.75" thickBot="1" x14ac:dyDescent="0.3">
      <c r="D102" s="46"/>
      <c r="E102" s="74"/>
      <c r="F102" s="23"/>
      <c r="G102" s="55"/>
      <c r="H102" s="57"/>
      <c r="I102" s="72">
        <f t="shared" si="18"/>
        <v>232.04673699045901</v>
      </c>
      <c r="J102" s="42">
        <f>SUM(O$31:O102)</f>
        <v>101561.40616729611</v>
      </c>
      <c r="K102" s="73">
        <f t="shared" si="22"/>
        <v>251</v>
      </c>
      <c r="L102" s="24">
        <f t="shared" si="19"/>
        <v>0.43767651070858188</v>
      </c>
      <c r="M102" s="55">
        <f t="shared" si="20"/>
        <v>437.67651070858187</v>
      </c>
      <c r="N102" s="47">
        <f t="shared" si="23"/>
        <v>15.402121789742239</v>
      </c>
      <c r="O102" s="42">
        <f t="shared" si="24"/>
        <v>3858.2315083304306</v>
      </c>
      <c r="P102" s="42">
        <f t="shared" si="21"/>
        <v>250.5</v>
      </c>
      <c r="Q102" s="47">
        <f t="shared" si="16"/>
        <v>562.32348929141813</v>
      </c>
      <c r="R102" s="42">
        <f>SUM(O102:O$281)</f>
        <v>157300.64564905548</v>
      </c>
      <c r="S102" s="42">
        <f t="shared" si="17"/>
        <v>279.73337170614991</v>
      </c>
    </row>
    <row r="103" spans="4:19" ht="15.75" thickBot="1" x14ac:dyDescent="0.3">
      <c r="D103" s="46"/>
      <c r="E103" s="74"/>
      <c r="F103" s="23"/>
      <c r="G103" s="55"/>
      <c r="H103" s="57"/>
      <c r="I103" s="72">
        <f t="shared" si="18"/>
        <v>232.71197884529002</v>
      </c>
      <c r="J103" s="42">
        <f>SUM(O$31:O103)</f>
        <v>105458.93874657353</v>
      </c>
      <c r="K103" s="73">
        <f t="shared" si="22"/>
        <v>252</v>
      </c>
      <c r="L103" s="24">
        <f t="shared" si="19"/>
        <v>0.4531736581410965</v>
      </c>
      <c r="M103" s="55">
        <f t="shared" si="20"/>
        <v>453.1736581410965</v>
      </c>
      <c r="N103" s="47">
        <f t="shared" si="23"/>
        <v>15.497147432514623</v>
      </c>
      <c r="O103" s="42">
        <f t="shared" si="24"/>
        <v>3897.5325792774279</v>
      </c>
      <c r="P103" s="42">
        <f t="shared" si="21"/>
        <v>251.5</v>
      </c>
      <c r="Q103" s="47">
        <f t="shared" si="16"/>
        <v>546.82634185890356</v>
      </c>
      <c r="R103" s="42">
        <f>SUM(O103:O$281)</f>
        <v>153442.41414072504</v>
      </c>
      <c r="S103" s="42">
        <f t="shared" si="17"/>
        <v>280.60538126072476</v>
      </c>
    </row>
    <row r="104" spans="4:19" ht="15.75" thickBot="1" x14ac:dyDescent="0.3">
      <c r="D104" s="46"/>
      <c r="E104" s="74"/>
      <c r="F104" s="23"/>
      <c r="G104" s="55"/>
      <c r="H104" s="57"/>
      <c r="I104" s="72">
        <f t="shared" si="18"/>
        <v>233.369217722521</v>
      </c>
      <c r="J104" s="42">
        <f>SUM(O$31:O104)</f>
        <v>109390.06105206498</v>
      </c>
      <c r="K104" s="73">
        <f t="shared" si="22"/>
        <v>253</v>
      </c>
      <c r="L104" s="24">
        <f t="shared" si="19"/>
        <v>0.46874245935096359</v>
      </c>
      <c r="M104" s="55">
        <f t="shared" si="20"/>
        <v>468.7424593509636</v>
      </c>
      <c r="N104" s="47">
        <f t="shared" si="23"/>
        <v>15.568801209867104</v>
      </c>
      <c r="O104" s="42">
        <f t="shared" si="24"/>
        <v>3931.1223054914435</v>
      </c>
      <c r="P104" s="42">
        <f t="shared" si="21"/>
        <v>252.5</v>
      </c>
      <c r="Q104" s="47">
        <f t="shared" si="16"/>
        <v>531.2575406490364</v>
      </c>
      <c r="R104" s="42">
        <f>SUM(O104:O$281)</f>
        <v>149544.88156144758</v>
      </c>
      <c r="S104" s="42">
        <f t="shared" si="17"/>
        <v>281.49225209819866</v>
      </c>
    </row>
    <row r="105" spans="4:19" ht="15.75" thickBot="1" x14ac:dyDescent="0.3">
      <c r="D105" s="46"/>
      <c r="E105" s="74"/>
      <c r="F105" s="23"/>
      <c r="G105" s="55"/>
      <c r="H105" s="57"/>
      <c r="I105" s="72">
        <f t="shared" si="18"/>
        <v>234.01827625793078</v>
      </c>
      <c r="J105" s="42">
        <f>SUM(O$31:O105)</f>
        <v>113348.9082818232</v>
      </c>
      <c r="K105" s="73">
        <f t="shared" si="22"/>
        <v>254</v>
      </c>
      <c r="L105" s="24">
        <f t="shared" si="19"/>
        <v>0.48435921370898422</v>
      </c>
      <c r="M105" s="55">
        <f t="shared" si="20"/>
        <v>484.35921370898421</v>
      </c>
      <c r="N105" s="47">
        <f t="shared" si="23"/>
        <v>15.616754358020614</v>
      </c>
      <c r="O105" s="42">
        <f t="shared" si="24"/>
        <v>3958.8472297582257</v>
      </c>
      <c r="P105" s="42">
        <f t="shared" si="21"/>
        <v>253.5</v>
      </c>
      <c r="Q105" s="47">
        <f t="shared" si="16"/>
        <v>515.64078629101573</v>
      </c>
      <c r="R105" s="42">
        <f>SUM(O105:O$281)</f>
        <v>145613.75925595613</v>
      </c>
      <c r="S105" s="42">
        <f t="shared" si="17"/>
        <v>282.3937964708926</v>
      </c>
    </row>
    <row r="106" spans="4:19" ht="15.75" thickBot="1" x14ac:dyDescent="0.3">
      <c r="D106" s="46"/>
      <c r="E106" s="74"/>
      <c r="F106" s="23"/>
      <c r="G106" s="55"/>
      <c r="H106" s="57"/>
      <c r="I106" s="72">
        <f t="shared" si="18"/>
        <v>234.65897678577343</v>
      </c>
      <c r="J106" s="42">
        <f>SUM(O$31:O106)</f>
        <v>117329.48839288672</v>
      </c>
      <c r="K106" s="73">
        <f t="shared" si="22"/>
        <v>255</v>
      </c>
      <c r="L106" s="24">
        <f t="shared" si="19"/>
        <v>0.5</v>
      </c>
      <c r="M106" s="55">
        <f t="shared" si="20"/>
        <v>500</v>
      </c>
      <c r="N106" s="47">
        <f t="shared" si="23"/>
        <v>15.640786291015786</v>
      </c>
      <c r="O106" s="42">
        <f t="shared" si="24"/>
        <v>3980.5801110635175</v>
      </c>
      <c r="P106" s="42">
        <f t="shared" si="21"/>
        <v>254.5</v>
      </c>
      <c r="Q106" s="47">
        <f t="shared" si="16"/>
        <v>500</v>
      </c>
      <c r="R106" s="42">
        <f>SUM(O106:O$281)</f>
        <v>141654.91202619791</v>
      </c>
      <c r="S106" s="42">
        <f t="shared" si="17"/>
        <v>283.30982405239581</v>
      </c>
    </row>
    <row r="107" spans="4:19" ht="15.75" thickBot="1" x14ac:dyDescent="0.3">
      <c r="D107" s="46"/>
      <c r="E107" s="74"/>
      <c r="F107" s="23"/>
      <c r="G107" s="55"/>
      <c r="H107" s="57"/>
      <c r="I107" s="72">
        <f t="shared" si="18"/>
        <v>235.29114165489582</v>
      </c>
      <c r="J107" s="42">
        <f>SUM(O$31:O107)</f>
        <v>121325.70929024124</v>
      </c>
      <c r="K107" s="73">
        <f t="shared" si="22"/>
        <v>256</v>
      </c>
      <c r="L107" s="24">
        <f t="shared" si="19"/>
        <v>0.51564078629101573</v>
      </c>
      <c r="M107" s="55">
        <f t="shared" si="20"/>
        <v>515.64078629101573</v>
      </c>
      <c r="N107" s="47">
        <f t="shared" si="23"/>
        <v>15.640786291015729</v>
      </c>
      <c r="O107" s="42">
        <f t="shared" si="24"/>
        <v>3996.2208973545189</v>
      </c>
      <c r="P107" s="42">
        <f t="shared" si="21"/>
        <v>255.5</v>
      </c>
      <c r="Q107" s="47">
        <f t="shared" si="16"/>
        <v>484.35921370898427</v>
      </c>
      <c r="R107" s="42">
        <f>SUM(O107:O$281)</f>
        <v>137674.33191513445</v>
      </c>
      <c r="S107" s="42">
        <f t="shared" si="17"/>
        <v>284.24014247791888</v>
      </c>
    </row>
    <row r="108" spans="4:19" ht="15.75" thickBot="1" x14ac:dyDescent="0.3">
      <c r="D108" s="46"/>
      <c r="E108" s="74"/>
      <c r="F108" s="23"/>
      <c r="G108" s="55"/>
      <c r="H108" s="57"/>
      <c r="I108" s="72">
        <f t="shared" si="18"/>
        <v>235.9145935697334</v>
      </c>
      <c r="J108" s="42">
        <f>SUM(O$31:O108)</f>
        <v>125331.40678307354</v>
      </c>
      <c r="K108" s="73">
        <f t="shared" si="22"/>
        <v>257</v>
      </c>
      <c r="L108" s="24">
        <f t="shared" si="19"/>
        <v>0.53125754064903641</v>
      </c>
      <c r="M108" s="55">
        <f t="shared" si="20"/>
        <v>531.2575406490364</v>
      </c>
      <c r="N108" s="47">
        <f t="shared" si="23"/>
        <v>15.616754358020671</v>
      </c>
      <c r="O108" s="42">
        <f t="shared" si="24"/>
        <v>4005.697492832302</v>
      </c>
      <c r="P108" s="42">
        <f t="shared" si="21"/>
        <v>256.5</v>
      </c>
      <c r="Q108" s="47">
        <f t="shared" si="16"/>
        <v>468.7424593509636</v>
      </c>
      <c r="R108" s="42">
        <f>SUM(O108:O$281)</f>
        <v>133678.11101777991</v>
      </c>
      <c r="S108" s="42">
        <f t="shared" si="17"/>
        <v>285.18455785480808</v>
      </c>
    </row>
    <row r="109" spans="4:19" ht="15.75" thickBot="1" x14ac:dyDescent="0.3">
      <c r="D109" s="46"/>
      <c r="E109" s="74"/>
      <c r="F109" s="23"/>
      <c r="G109" s="55"/>
      <c r="H109" s="57"/>
      <c r="I109" s="72">
        <f t="shared" si="18"/>
        <v>236.52915595640371</v>
      </c>
      <c r="J109" s="42">
        <f>SUM(O$31:O109)</f>
        <v>129340.3730946143</v>
      </c>
      <c r="K109" s="73">
        <f t="shared" si="22"/>
        <v>258</v>
      </c>
      <c r="L109" s="24">
        <f t="shared" si="19"/>
        <v>0.54682634185890344</v>
      </c>
      <c r="M109" s="55">
        <f t="shared" si="20"/>
        <v>546.82634185890345</v>
      </c>
      <c r="N109" s="47">
        <f t="shared" si="23"/>
        <v>15.568801209867047</v>
      </c>
      <c r="O109" s="42">
        <f t="shared" si="24"/>
        <v>4008.9663115407648</v>
      </c>
      <c r="P109" s="42">
        <f t="shared" si="21"/>
        <v>257.5</v>
      </c>
      <c r="Q109" s="47">
        <f t="shared" si="16"/>
        <v>453.17365814109655</v>
      </c>
      <c r="R109" s="42">
        <f>SUM(O109:O$281)</f>
        <v>129672.41352494767</v>
      </c>
      <c r="S109" s="42">
        <f t="shared" si="17"/>
        <v>286.14287524314551</v>
      </c>
    </row>
    <row r="110" spans="4:19" ht="15.75" thickBot="1" x14ac:dyDescent="0.3">
      <c r="D110" s="46"/>
      <c r="E110" s="74"/>
      <c r="F110" s="23"/>
      <c r="G110" s="55"/>
      <c r="H110" s="57"/>
      <c r="I110" s="72">
        <f t="shared" si="18"/>
        <v>237.1346533539772</v>
      </c>
      <c r="J110" s="42">
        <f>SUM(O$31:O110)</f>
        <v>133346.38570591935</v>
      </c>
      <c r="K110" s="73">
        <f t="shared" si="22"/>
        <v>259</v>
      </c>
      <c r="L110" s="24">
        <f t="shared" si="19"/>
        <v>0.56232348929141818</v>
      </c>
      <c r="M110" s="55">
        <f t="shared" si="20"/>
        <v>562.32348929141813</v>
      </c>
      <c r="N110" s="47">
        <f t="shared" si="23"/>
        <v>15.49714743251468</v>
      </c>
      <c r="O110" s="42">
        <f t="shared" si="24"/>
        <v>4006.0126113050446</v>
      </c>
      <c r="P110" s="42">
        <f t="shared" si="21"/>
        <v>258.5</v>
      </c>
      <c r="Q110" s="47">
        <f t="shared" si="16"/>
        <v>437.67651070858187</v>
      </c>
      <c r="R110" s="42">
        <f>SUM(O110:O$281)</f>
        <v>125663.44721340692</v>
      </c>
      <c r="S110" s="42">
        <f t="shared" si="17"/>
        <v>287.11489910656275</v>
      </c>
    </row>
    <row r="111" spans="4:19" ht="15.75" thickBot="1" x14ac:dyDescent="0.3">
      <c r="D111" s="46"/>
      <c r="E111" s="74"/>
      <c r="F111" s="23"/>
      <c r="G111" s="55"/>
      <c r="H111" s="57"/>
      <c r="I111" s="72">
        <f t="shared" si="18"/>
        <v>237.73091183084688</v>
      </c>
      <c r="J111" s="42">
        <f>SUM(O$31:O111)</f>
        <v>137343.23631035749</v>
      </c>
      <c r="K111" s="73">
        <f t="shared" si="22"/>
        <v>260</v>
      </c>
      <c r="L111" s="24">
        <f t="shared" si="19"/>
        <v>0.57772561108116038</v>
      </c>
      <c r="M111" s="55">
        <f t="shared" si="20"/>
        <v>577.72561108116042</v>
      </c>
      <c r="N111" s="47">
        <f t="shared" si="23"/>
        <v>15.402121789742296</v>
      </c>
      <c r="O111" s="42">
        <f t="shared" si="24"/>
        <v>3996.8506044381256</v>
      </c>
      <c r="P111" s="42">
        <f t="shared" si="21"/>
        <v>259.5</v>
      </c>
      <c r="Q111" s="47">
        <f t="shared" si="16"/>
        <v>422.27438891883958</v>
      </c>
      <c r="R111" s="42">
        <f>SUM(O111:O$281)</f>
        <v>121657.43460210187</v>
      </c>
      <c r="S111" s="42">
        <f t="shared" si="17"/>
        <v>288.10043373358411</v>
      </c>
    </row>
    <row r="112" spans="4:19" ht="15.75" thickBot="1" x14ac:dyDescent="0.3">
      <c r="D112" s="46"/>
      <c r="E112" s="74"/>
      <c r="F112" s="23"/>
      <c r="G112" s="55"/>
      <c r="H112" s="57"/>
      <c r="I112" s="72">
        <f t="shared" si="18"/>
        <v>238.31775942593845</v>
      </c>
      <c r="J112" s="42">
        <f>SUM(O$31:O112)</f>
        <v>141324.75965441161</v>
      </c>
      <c r="K112" s="73">
        <f t="shared" si="22"/>
        <v>261</v>
      </c>
      <c r="L112" s="24">
        <f t="shared" si="19"/>
        <v>0.59300976979154096</v>
      </c>
      <c r="M112" s="55">
        <f t="shared" si="20"/>
        <v>593.00976979154098</v>
      </c>
      <c r="N112" s="47">
        <f t="shared" si="23"/>
        <v>15.284158710380552</v>
      </c>
      <c r="O112" s="42">
        <f t="shared" si="24"/>
        <v>3981.5233440541338</v>
      </c>
      <c r="P112" s="42">
        <f t="shared" si="21"/>
        <v>260.5</v>
      </c>
      <c r="Q112" s="47">
        <f t="shared" si="16"/>
        <v>406.99023020845902</v>
      </c>
      <c r="R112" s="42">
        <f>SUM(O112:O$281)</f>
        <v>117660.58399766377</v>
      </c>
      <c r="S112" s="42">
        <f t="shared" si="17"/>
        <v>289.09928362997414</v>
      </c>
    </row>
    <row r="113" spans="4:19" ht="15.75" thickBot="1" x14ac:dyDescent="0.3">
      <c r="D113" s="46"/>
      <c r="E113" s="74"/>
      <c r="F113" s="23"/>
      <c r="G113" s="55"/>
      <c r="H113" s="57"/>
      <c r="I113" s="72">
        <f t="shared" si="18"/>
        <v>238.89502661430302</v>
      </c>
      <c r="J113" s="42">
        <f>SUM(O$31:O113)</f>
        <v>145284.86204166908</v>
      </c>
      <c r="K113" s="73">
        <f t="shared" si="22"/>
        <v>262</v>
      </c>
      <c r="L113" s="24">
        <f t="shared" si="19"/>
        <v>0.60815356477149307</v>
      </c>
      <c r="M113" s="55">
        <f t="shared" si="20"/>
        <v>608.15356477149305</v>
      </c>
      <c r="N113" s="47">
        <f t="shared" si="23"/>
        <v>15.143794979952077</v>
      </c>
      <c r="O113" s="42">
        <f t="shared" si="24"/>
        <v>3960.1023872574679</v>
      </c>
      <c r="P113" s="42">
        <f t="shared" si="21"/>
        <v>261.5</v>
      </c>
      <c r="Q113" s="47">
        <f t="shared" si="16"/>
        <v>391.84643522850695</v>
      </c>
      <c r="R113" s="42">
        <f>SUM(O113:O$281)</f>
        <v>113679.06065360962</v>
      </c>
      <c r="S113" s="42">
        <f t="shared" si="17"/>
        <v>290.11125388270324</v>
      </c>
    </row>
    <row r="114" spans="4:19" ht="15.75" thickBot="1" x14ac:dyDescent="0.3">
      <c r="D114" s="46"/>
      <c r="E114" s="74"/>
      <c r="F114" s="23"/>
      <c r="G114" s="55"/>
      <c r="H114" s="57"/>
      <c r="I114" s="72">
        <f t="shared" si="18"/>
        <v>239.46254679641288</v>
      </c>
      <c r="J114" s="42">
        <f>SUM(O$31:O114)</f>
        <v>149217.54928056229</v>
      </c>
      <c r="K114" s="73">
        <f t="shared" si="22"/>
        <v>263</v>
      </c>
      <c r="L114" s="24">
        <f t="shared" si="19"/>
        <v>0.62313523044346719</v>
      </c>
      <c r="M114" s="55">
        <f t="shared" si="20"/>
        <v>623.13523044346721</v>
      </c>
      <c r="N114" s="47">
        <f t="shared" si="23"/>
        <v>14.981665671974156</v>
      </c>
      <c r="O114" s="42">
        <f t="shared" si="24"/>
        <v>3932.6872388932161</v>
      </c>
      <c r="P114" s="42">
        <f t="shared" si="21"/>
        <v>262.5</v>
      </c>
      <c r="Q114" s="47">
        <f t="shared" si="16"/>
        <v>376.86476955653279</v>
      </c>
      <c r="R114" s="42">
        <f>SUM(O114:O$281)</f>
        <v>109718.95826635214</v>
      </c>
      <c r="S114" s="42">
        <f t="shared" si="17"/>
        <v>291.13615049626816</v>
      </c>
    </row>
    <row r="115" spans="4:19" ht="15.75" thickBot="1" x14ac:dyDescent="0.3">
      <c r="D115" s="46"/>
      <c r="E115" s="74"/>
      <c r="F115" s="23"/>
      <c r="G115" s="55"/>
      <c r="H115" s="57"/>
      <c r="I115" s="72">
        <f t="shared" si="18"/>
        <v>240.02015681024236</v>
      </c>
      <c r="J115" s="42">
        <f>SUM(O$31:O115)</f>
        <v>153116.95386246862</v>
      </c>
      <c r="K115" s="73">
        <f t="shared" si="22"/>
        <v>264</v>
      </c>
      <c r="L115" s="24">
        <f t="shared" si="19"/>
        <v>0.63793372980554053</v>
      </c>
      <c r="M115" s="55">
        <f t="shared" si="20"/>
        <v>637.93372980554057</v>
      </c>
      <c r="N115" s="47">
        <f t="shared" si="23"/>
        <v>14.798499362073358</v>
      </c>
      <c r="O115" s="42">
        <f t="shared" si="24"/>
        <v>3899.4045819063299</v>
      </c>
      <c r="P115" s="42">
        <f t="shared" si="21"/>
        <v>263.5</v>
      </c>
      <c r="Q115" s="47">
        <f t="shared" si="16"/>
        <v>362.06627019445943</v>
      </c>
      <c r="R115" s="42">
        <f>SUM(O115:O$281)</f>
        <v>105786.27102745893</v>
      </c>
      <c r="S115" s="42">
        <f t="shared" si="17"/>
        <v>292.17378070219848</v>
      </c>
    </row>
    <row r="116" spans="4:19" ht="15.75" thickBot="1" x14ac:dyDescent="0.3">
      <c r="D116" s="46"/>
      <c r="E116" s="74"/>
      <c r="F116" s="23"/>
      <c r="G116" s="55"/>
      <c r="H116" s="57"/>
      <c r="I116" s="72">
        <f t="shared" si="18"/>
        <v>240.56769746495368</v>
      </c>
      <c r="J116" s="42">
        <f>SUM(O$31:O116)</f>
        <v>156977.36116510525</v>
      </c>
      <c r="K116" s="73">
        <f t="shared" si="22"/>
        <v>265</v>
      </c>
      <c r="L116" s="24">
        <f t="shared" si="19"/>
        <v>0.65252884248091525</v>
      </c>
      <c r="M116" s="55">
        <f t="shared" si="20"/>
        <v>652.52884248091527</v>
      </c>
      <c r="N116" s="47">
        <f t="shared" si="23"/>
        <v>14.595112675374708</v>
      </c>
      <c r="O116" s="42">
        <f t="shared" si="24"/>
        <v>3860.40730263661</v>
      </c>
      <c r="P116" s="42">
        <f t="shared" si="21"/>
        <v>264.5</v>
      </c>
      <c r="Q116" s="47">
        <f t="shared" si="16"/>
        <v>347.47115751908473</v>
      </c>
      <c r="R116" s="42">
        <f>SUM(O116:O$281)</f>
        <v>101886.8664455526</v>
      </c>
      <c r="S116" s="42">
        <f t="shared" si="17"/>
        <v>293.22395324267023</v>
      </c>
    </row>
    <row r="117" spans="4:19" ht="15.75" thickBot="1" x14ac:dyDescent="0.3">
      <c r="D117" s="46"/>
      <c r="E117" s="74"/>
      <c r="F117" s="23"/>
      <c r="G117" s="55"/>
      <c r="H117" s="57"/>
      <c r="I117" s="72">
        <f t="shared" si="18"/>
        <v>241.10501409473255</v>
      </c>
      <c r="J117" s="42">
        <f>SUM(O$31:O117)</f>
        <v>160793.23448664317</v>
      </c>
      <c r="K117" s="73">
        <f t="shared" si="22"/>
        <v>266</v>
      </c>
      <c r="L117" s="24">
        <f t="shared" si="19"/>
        <v>0.6669012467051636</v>
      </c>
      <c r="M117" s="55">
        <f t="shared" si="20"/>
        <v>666.90124670516354</v>
      </c>
      <c r="N117" s="47">
        <f t="shared" si="23"/>
        <v>14.372404224248271</v>
      </c>
      <c r="O117" s="42">
        <f t="shared" si="24"/>
        <v>3815.8733215379161</v>
      </c>
      <c r="P117" s="42">
        <f t="shared" si="21"/>
        <v>265.5</v>
      </c>
      <c r="Q117" s="47">
        <f t="shared" si="16"/>
        <v>333.09875329483646</v>
      </c>
      <c r="R117" s="42">
        <f>SUM(O117:O$281)</f>
        <v>98026.459142915977</v>
      </c>
      <c r="S117" s="42">
        <f t="shared" si="17"/>
        <v>294.28647862920576</v>
      </c>
    </row>
    <row r="118" spans="4:19" ht="15.75" thickBot="1" x14ac:dyDescent="0.3">
      <c r="D118" s="46"/>
      <c r="E118" s="74"/>
      <c r="F118" s="23"/>
      <c r="G118" s="55"/>
      <c r="H118" s="57"/>
      <c r="I118" s="72">
        <f t="shared" si="18"/>
        <v>241.63195713102266</v>
      </c>
      <c r="J118" s="42">
        <f>SUM(O$31:O118)</f>
        <v>164559.23872847206</v>
      </c>
      <c r="K118" s="73">
        <f t="shared" si="22"/>
        <v>267</v>
      </c>
      <c r="L118" s="24">
        <f t="shared" si="19"/>
        <v>0.68103259470452149</v>
      </c>
      <c r="M118" s="55">
        <f t="shared" si="20"/>
        <v>681.03259470452144</v>
      </c>
      <c r="N118" s="47">
        <f t="shared" si="23"/>
        <v>14.131347999357899</v>
      </c>
      <c r="O118" s="42">
        <f t="shared" si="24"/>
        <v>3766.0042418288804</v>
      </c>
      <c r="P118" s="42">
        <f t="shared" si="21"/>
        <v>266.5</v>
      </c>
      <c r="Q118" s="47">
        <f t="shared" si="16"/>
        <v>318.96740529547856</v>
      </c>
      <c r="R118" s="42">
        <f>SUM(O118:O$281)</f>
        <v>94210.585821378059</v>
      </c>
      <c r="S118" s="42">
        <f t="shared" si="17"/>
        <v>295.3611693774954</v>
      </c>
    </row>
    <row r="119" spans="4:19" ht="15.75" thickBot="1" x14ac:dyDescent="0.3">
      <c r="D119" s="46"/>
      <c r="E119" s="74"/>
      <c r="F119" s="23"/>
      <c r="G119" s="55"/>
      <c r="H119" s="57"/>
      <c r="I119" s="72">
        <f t="shared" si="18"/>
        <v>242.14838269110149</v>
      </c>
      <c r="J119" s="42">
        <f>SUM(O$31:O119)</f>
        <v>168270.26255890017</v>
      </c>
      <c r="K119" s="73">
        <f t="shared" si="22"/>
        <v>268</v>
      </c>
      <c r="L119" s="24">
        <f t="shared" si="19"/>
        <v>0.69490558098649569</v>
      </c>
      <c r="M119" s="55">
        <f t="shared" si="20"/>
        <v>694.90558098649569</v>
      </c>
      <c r="N119" s="47">
        <f t="shared" si="23"/>
        <v>13.872986281974249</v>
      </c>
      <c r="O119" s="42">
        <f t="shared" si="24"/>
        <v>3711.0238304281115</v>
      </c>
      <c r="P119" s="42">
        <f t="shared" si="21"/>
        <v>267.5</v>
      </c>
      <c r="Q119" s="47">
        <f t="shared" si="16"/>
        <v>305.09441901350431</v>
      </c>
      <c r="R119" s="42">
        <f>SUM(O119:O$281)</f>
        <v>90444.581579549165</v>
      </c>
      <c r="S119" s="42">
        <f t="shared" si="17"/>
        <v>296.44784021941035</v>
      </c>
    </row>
    <row r="120" spans="4:19" ht="15.75" thickBot="1" x14ac:dyDescent="0.3">
      <c r="D120" s="46"/>
      <c r="E120" s="74"/>
      <c r="F120" s="23"/>
      <c r="G120" s="55"/>
      <c r="H120" s="57"/>
      <c r="I120" s="72">
        <f t="shared" si="18"/>
        <v>242.65415318062003</v>
      </c>
      <c r="J120" s="42">
        <f>SUM(O$31:O120)</f>
        <v>171921.43890607715</v>
      </c>
      <c r="K120" s="73">
        <f t="shared" si="22"/>
        <v>269</v>
      </c>
      <c r="L120" s="24">
        <f t="shared" si="19"/>
        <v>0.70850400313613071</v>
      </c>
      <c r="M120" s="55">
        <f t="shared" si="20"/>
        <v>708.50400313613068</v>
      </c>
      <c r="N120" s="47">
        <f t="shared" si="23"/>
        <v>13.598422149634985</v>
      </c>
      <c r="O120" s="42">
        <f t="shared" si="24"/>
        <v>3651.1763471769932</v>
      </c>
      <c r="P120" s="42">
        <f t="shared" si="21"/>
        <v>268.5</v>
      </c>
      <c r="Q120" s="47">
        <f t="shared" si="16"/>
        <v>291.49599686386932</v>
      </c>
      <c r="R120" s="42">
        <f>SUM(O120:O$281)</f>
        <v>86733.557749121057</v>
      </c>
      <c r="S120" s="42">
        <f t="shared" si="17"/>
        <v>297.54630829330478</v>
      </c>
    </row>
    <row r="121" spans="4:19" ht="15.75" thickBot="1" x14ac:dyDescent="0.3">
      <c r="D121" s="46"/>
      <c r="E121" s="74"/>
      <c r="F121" s="23"/>
      <c r="G121" s="55"/>
      <c r="H121" s="57"/>
      <c r="I121" s="72">
        <f t="shared" si="18"/>
        <v>243.14913790740226</v>
      </c>
      <c r="J121" s="42">
        <f>SUM(O$31:O121)</f>
        <v>175508.16364586426</v>
      </c>
      <c r="K121" s="73">
        <f t="shared" si="22"/>
        <v>270</v>
      </c>
      <c r="L121" s="24">
        <f t="shared" si="19"/>
        <v>0.72181281478654669</v>
      </c>
      <c r="M121" s="55">
        <f t="shared" si="20"/>
        <v>721.81281478654671</v>
      </c>
      <c r="N121" s="47">
        <f t="shared" si="23"/>
        <v>13.308811650416033</v>
      </c>
      <c r="O121" s="42">
        <f t="shared" si="24"/>
        <v>3586.7247397871206</v>
      </c>
      <c r="P121" s="42">
        <f t="shared" si="21"/>
        <v>269.5</v>
      </c>
      <c r="Q121" s="47">
        <f t="shared" si="16"/>
        <v>278.18718521345329</v>
      </c>
      <c r="R121" s="42">
        <f>SUM(O121:O$281)</f>
        <v>83082.381401944076</v>
      </c>
      <c r="S121" s="42">
        <f t="shared" si="17"/>
        <v>298.65639331371386</v>
      </c>
    </row>
    <row r="122" spans="4:19" ht="15.75" thickBot="1" x14ac:dyDescent="0.3">
      <c r="D122" s="46"/>
      <c r="E122" s="74"/>
      <c r="F122" s="23"/>
      <c r="G122" s="55"/>
      <c r="H122" s="57"/>
      <c r="I122" s="72">
        <f t="shared" si="18"/>
        <v>243.6332137034675</v>
      </c>
      <c r="J122" s="42">
        <f>SUM(O$31:O122)</f>
        <v>179026.11236901287</v>
      </c>
      <c r="K122" s="73">
        <f t="shared" si="22"/>
        <v>271</v>
      </c>
      <c r="L122" s="24">
        <f t="shared" si="19"/>
        <v>0.73481817050983178</v>
      </c>
      <c r="M122" s="55">
        <f t="shared" si="20"/>
        <v>734.81817050983182</v>
      </c>
      <c r="N122" s="47">
        <f t="shared" si="23"/>
        <v>13.005355723285106</v>
      </c>
      <c r="O122" s="42">
        <f t="shared" si="24"/>
        <v>3517.9487231486214</v>
      </c>
      <c r="P122" s="42">
        <f t="shared" si="21"/>
        <v>270.5</v>
      </c>
      <c r="Q122" s="47">
        <f t="shared" si="16"/>
        <v>265.18182949016818</v>
      </c>
      <c r="R122" s="42">
        <f>SUM(O122:O$281)</f>
        <v>79495.656662156936</v>
      </c>
      <c r="S122" s="42">
        <f t="shared" si="17"/>
        <v>299.77791772156206</v>
      </c>
    </row>
    <row r="123" spans="4:19" ht="15.75" thickBot="1" x14ac:dyDescent="0.3">
      <c r="D123" s="46"/>
      <c r="E123" s="74"/>
      <c r="F123" s="23"/>
      <c r="G123" s="55"/>
      <c r="H123" s="57"/>
      <c r="I123" s="72">
        <f t="shared" si="18"/>
        <v>244.10626555190831</v>
      </c>
      <c r="J123" s="42">
        <f>SUM(O$31:O123)</f>
        <v>182471.25513160398</v>
      </c>
      <c r="K123" s="73">
        <f t="shared" si="22"/>
        <v>272</v>
      </c>
      <c r="L123" s="24">
        <f t="shared" si="19"/>
        <v>0.74750746245307709</v>
      </c>
      <c r="M123" s="55">
        <f t="shared" si="20"/>
        <v>747.5074624530771</v>
      </c>
      <c r="N123" s="47">
        <f t="shared" si="23"/>
        <v>12.68929194324528</v>
      </c>
      <c r="O123" s="42">
        <f t="shared" si="24"/>
        <v>3445.1427625910937</v>
      </c>
      <c r="P123" s="42">
        <f t="shared" si="21"/>
        <v>271.5</v>
      </c>
      <c r="Q123" s="47">
        <f t="shared" si="16"/>
        <v>252.4925375469229</v>
      </c>
      <c r="R123" s="42">
        <f>SUM(O123:O$281)</f>
        <v>75977.707939008324</v>
      </c>
      <c r="S123" s="42">
        <f t="shared" si="17"/>
        <v>300.91070681599342</v>
      </c>
    </row>
    <row r="124" spans="4:19" ht="15.75" thickBot="1" x14ac:dyDescent="0.3">
      <c r="D124" s="46"/>
      <c r="E124" s="74"/>
      <c r="F124" s="23"/>
      <c r="G124" s="55"/>
      <c r="H124" s="57"/>
      <c r="I124" s="72">
        <f t="shared" si="18"/>
        <v>244.568187214929</v>
      </c>
      <c r="J124" s="42">
        <f>SUM(O$31:O124)</f>
        <v>185839.86911298661</v>
      </c>
      <c r="K124" s="73">
        <f t="shared" si="22"/>
        <v>273</v>
      </c>
      <c r="L124" s="24">
        <f t="shared" si="19"/>
        <v>0.75986934862328859</v>
      </c>
      <c r="M124" s="55">
        <f t="shared" si="20"/>
        <v>759.8693486232886</v>
      </c>
      <c r="N124" s="47">
        <f t="shared" si="23"/>
        <v>12.361886170211505</v>
      </c>
      <c r="O124" s="42">
        <f t="shared" si="24"/>
        <v>3368.6139813826353</v>
      </c>
      <c r="P124" s="42">
        <f t="shared" si="21"/>
        <v>272.5</v>
      </c>
      <c r="Q124" s="47">
        <f t="shared" si="16"/>
        <v>240.1306513767114</v>
      </c>
      <c r="R124" s="42">
        <f>SUM(O124:O$281)</f>
        <v>72532.565176417222</v>
      </c>
      <c r="S124" s="42">
        <f t="shared" si="17"/>
        <v>302.05458886891461</v>
      </c>
    </row>
    <row r="125" spans="4:19" ht="15.75" thickBot="1" x14ac:dyDescent="0.3">
      <c r="D125" s="46"/>
      <c r="E125" s="74"/>
      <c r="F125" s="23"/>
      <c r="G125" s="55"/>
      <c r="H125" s="57"/>
      <c r="I125" s="72">
        <f t="shared" si="18"/>
        <v>245.01888185903343</v>
      </c>
      <c r="J125" s="42">
        <f>SUM(O$31:O125)</f>
        <v>189128.54912617788</v>
      </c>
      <c r="K125" s="73">
        <f t="shared" si="22"/>
        <v>274</v>
      </c>
      <c r="L125" s="24">
        <f t="shared" si="19"/>
        <v>0.77189377280314708</v>
      </c>
      <c r="M125" s="55">
        <f t="shared" si="20"/>
        <v>771.89377280314704</v>
      </c>
      <c r="N125" s="47">
        <f t="shared" si="23"/>
        <v>12.024424179858443</v>
      </c>
      <c r="O125" s="42">
        <f t="shared" si="24"/>
        <v>3288.6800131912842</v>
      </c>
      <c r="P125" s="42">
        <f t="shared" si="21"/>
        <v>273.5</v>
      </c>
      <c r="Q125" s="47">
        <f t="shared" si="16"/>
        <v>228.10622719685296</v>
      </c>
      <c r="R125" s="42">
        <f>SUM(O125:O$281)</f>
        <v>69163.951195034591</v>
      </c>
      <c r="S125" s="42">
        <f>R125/Q125</f>
        <v>303.20939522333566</v>
      </c>
    </row>
    <row r="126" spans="4:19" ht="15.75" thickBot="1" x14ac:dyDescent="0.3">
      <c r="D126" s="46"/>
      <c r="E126" s="74"/>
      <c r="F126" s="23"/>
      <c r="G126" s="55"/>
      <c r="H126" s="57"/>
      <c r="I126" s="72">
        <f t="shared" si="18"/>
        <v>245.4582626730508</v>
      </c>
      <c r="J126" s="42">
        <f>SUM(O$31:O126)</f>
        <v>192334.21594658261</v>
      </c>
      <c r="K126" s="73">
        <f t="shared" si="22"/>
        <v>275</v>
      </c>
      <c r="L126" s="24">
        <f t="shared" si="19"/>
        <v>0.78357197615616969</v>
      </c>
      <c r="M126" s="55">
        <f t="shared" si="20"/>
        <v>783.57197615616974</v>
      </c>
      <c r="N126" s="47">
        <f t="shared" si="23"/>
        <v>11.678203353022695</v>
      </c>
      <c r="O126" s="42">
        <f t="shared" si="24"/>
        <v>3205.6668204047301</v>
      </c>
      <c r="P126" s="42">
        <f t="shared" si="21"/>
        <v>274.5</v>
      </c>
      <c r="Q126" s="47">
        <f t="shared" si="16"/>
        <v>216.42802384383026</v>
      </c>
      <c r="R126" s="42">
        <f>SUM(O126:O$281)</f>
        <v>65875.271181843287</v>
      </c>
      <c r="S126" s="42">
        <f t="shared" si="17"/>
        <v>304.37496037656126</v>
      </c>
    </row>
    <row r="127" spans="4:19" ht="15.75" thickBot="1" x14ac:dyDescent="0.3">
      <c r="D127" s="46"/>
      <c r="E127" s="74"/>
      <c r="F127" s="23"/>
      <c r="G127" s="55"/>
      <c r="H127" s="57"/>
      <c r="I127" s="72">
        <f t="shared" si="18"/>
        <v>245.88625347441004</v>
      </c>
      <c r="J127" s="42">
        <f>SUM(O$31:O127)</f>
        <v>195454.12244569912</v>
      </c>
      <c r="K127" s="73">
        <f t="shared" si="22"/>
        <v>276</v>
      </c>
      <c r="L127" s="24">
        <f t="shared" si="19"/>
        <v>0.79489650065387041</v>
      </c>
      <c r="M127" s="55">
        <f t="shared" si="20"/>
        <v>794.89650065387036</v>
      </c>
      <c r="N127" s="47">
        <f t="shared" si="23"/>
        <v>11.324524497700622</v>
      </c>
      <c r="O127" s="42">
        <f t="shared" si="24"/>
        <v>3119.9064991165214</v>
      </c>
      <c r="P127" s="42">
        <f t="shared" si="21"/>
        <v>275.5</v>
      </c>
      <c r="Q127" s="47">
        <f t="shared" si="16"/>
        <v>205.10349934612964</v>
      </c>
      <c r="R127" s="42">
        <f>SUM(O127:O$281)</f>
        <v>62669.604361438513</v>
      </c>
      <c r="S127" s="42">
        <f t="shared" si="17"/>
        <v>305.55112204925484</v>
      </c>
    </row>
    <row r="128" spans="4:19" ht="15.75" thickBot="1" x14ac:dyDescent="0.3">
      <c r="D128" s="46"/>
      <c r="E128" s="74"/>
      <c r="F128" s="23"/>
      <c r="G128" s="55"/>
      <c r="H128" s="57"/>
      <c r="I128" s="72">
        <f t="shared" si="18"/>
        <v>246.30278929882545</v>
      </c>
      <c r="J128" s="42">
        <f>SUM(O$31:O128)</f>
        <v>198485.85753695018</v>
      </c>
      <c r="K128" s="73">
        <f t="shared" si="22"/>
        <v>277</v>
      </c>
      <c r="L128" s="24">
        <f t="shared" si="19"/>
        <v>0.80586118452819611</v>
      </c>
      <c r="M128" s="55">
        <f t="shared" si="20"/>
        <v>805.86118452819608</v>
      </c>
      <c r="N128" s="47">
        <f t="shared" si="23"/>
        <v>10.964683874325715</v>
      </c>
      <c r="O128" s="42">
        <f t="shared" si="24"/>
        <v>3031.7350912510601</v>
      </c>
      <c r="P128" s="42">
        <f t="shared" si="21"/>
        <v>276.5</v>
      </c>
      <c r="Q128" s="47">
        <f t="shared" si="16"/>
        <v>194.13881547180392</v>
      </c>
      <c r="R128" s="42">
        <f>SUM(O128:O$281)</f>
        <v>59549.697862321991</v>
      </c>
      <c r="S128" s="42">
        <f t="shared" si="17"/>
        <v>306.73772124138048</v>
      </c>
    </row>
    <row r="129" spans="4:19" ht="15.75" thickBot="1" x14ac:dyDescent="0.3">
      <c r="D129" s="46"/>
      <c r="E129" s="74"/>
      <c r="F129" s="23"/>
      <c r="G129" s="55"/>
      <c r="H129" s="57"/>
      <c r="I129" s="72">
        <f t="shared" si="18"/>
        <v>246.70781696834257</v>
      </c>
      <c r="J129" s="42">
        <f>SUM(O$31:O129)</f>
        <v>201427.34796066341</v>
      </c>
      <c r="K129" s="73">
        <f t="shared" si="22"/>
        <v>278</v>
      </c>
      <c r="L129" s="24">
        <f t="shared" si="19"/>
        <v>0.81646115001905462</v>
      </c>
      <c r="M129" s="55">
        <f t="shared" si="20"/>
        <v>816.46115001905457</v>
      </c>
      <c r="N129" s="47">
        <f t="shared" si="23"/>
        <v>10.599965490858494</v>
      </c>
      <c r="O129" s="42">
        <f t="shared" si="24"/>
        <v>2941.4904237132323</v>
      </c>
      <c r="P129" s="42">
        <f t="shared" si="21"/>
        <v>277.5</v>
      </c>
      <c r="Q129" s="47">
        <f t="shared" si="16"/>
        <v>183.53884998094543</v>
      </c>
      <c r="R129" s="42">
        <f>SUM(O129:O$281)</f>
        <v>56517.962771070939</v>
      </c>
      <c r="S129" s="42">
        <f t="shared" si="17"/>
        <v>307.93460227596773</v>
      </c>
    </row>
    <row r="130" spans="4:19" ht="15.75" thickBot="1" x14ac:dyDescent="0.3">
      <c r="D130" s="46"/>
      <c r="E130" s="74"/>
      <c r="F130" s="23"/>
      <c r="G130" s="55"/>
      <c r="H130" s="57"/>
      <c r="I130" s="72">
        <f t="shared" si="18"/>
        <v>247.10129563252502</v>
      </c>
      <c r="J130" s="42">
        <f>SUM(O$31:O130)</f>
        <v>204276.85795430694</v>
      </c>
      <c r="K130" s="73">
        <f t="shared" si="22"/>
        <v>279</v>
      </c>
      <c r="L130" s="24">
        <f t="shared" si="19"/>
        <v>0.82669278374847477</v>
      </c>
      <c r="M130" s="55">
        <f t="shared" si="20"/>
        <v>826.69278374847477</v>
      </c>
      <c r="N130" s="47">
        <f t="shared" si="23"/>
        <v>10.231633729420196</v>
      </c>
      <c r="O130" s="42">
        <f t="shared" si="24"/>
        <v>2849.5099936435245</v>
      </c>
      <c r="P130" s="42">
        <f t="shared" si="21"/>
        <v>278.5</v>
      </c>
      <c r="Q130" s="47">
        <f t="shared" si="16"/>
        <v>173.30721625152523</v>
      </c>
      <c r="R130" s="42">
        <f>SUM(O130:O$281)</f>
        <v>53576.472347357703</v>
      </c>
      <c r="S130" s="42">
        <f t="shared" si="17"/>
        <v>309.14161283163645</v>
      </c>
    </row>
    <row r="131" spans="4:19" ht="15.75" thickBot="1" x14ac:dyDescent="0.3">
      <c r="D131" s="46"/>
      <c r="E131" s="74"/>
      <c r="F131" s="23"/>
      <c r="G131" s="55"/>
      <c r="H131" s="57"/>
      <c r="I131" s="72">
        <f t="shared" si="18"/>
        <v>247.48319727744175</v>
      </c>
      <c r="J131" s="42">
        <f>SUM(O$31:O131)</f>
        <v>207032.9868721411</v>
      </c>
      <c r="K131" s="73">
        <f t="shared" si="22"/>
        <v>280</v>
      </c>
      <c r="L131" s="24">
        <f t="shared" si="19"/>
        <v>0.83655371010924107</v>
      </c>
      <c r="M131" s="55">
        <f t="shared" si="20"/>
        <v>836.55371010924102</v>
      </c>
      <c r="N131" s="47">
        <f t="shared" si="23"/>
        <v>9.8609263607662569</v>
      </c>
      <c r="O131" s="42">
        <f t="shared" si="24"/>
        <v>2756.128917834169</v>
      </c>
      <c r="P131" s="42">
        <f t="shared" si="21"/>
        <v>279.5</v>
      </c>
      <c r="Q131" s="47">
        <f t="shared" si="16"/>
        <v>163.44628989075898</v>
      </c>
      <c r="R131" s="42">
        <f>SUM(O131:O$281)</f>
        <v>50726.962353714182</v>
      </c>
      <c r="S131" s="42">
        <f t="shared" si="17"/>
        <v>310.35860396475243</v>
      </c>
    </row>
    <row r="132" spans="4:19" ht="15.75" thickBot="1" x14ac:dyDescent="0.3">
      <c r="D132" s="46"/>
      <c r="E132" s="74"/>
      <c r="F132" s="23"/>
      <c r="G132" s="55"/>
      <c r="H132" s="57"/>
      <c r="I132" s="72">
        <f t="shared" si="18"/>
        <v>247.85350719705215</v>
      </c>
      <c r="J132" s="42">
        <f>SUM(O$31:O132)</f>
        <v>209694.66483529494</v>
      </c>
      <c r="K132" s="73">
        <f t="shared" si="22"/>
        <v>281</v>
      </c>
      <c r="L132" s="24">
        <f t="shared" si="19"/>
        <v>0.84604275810622431</v>
      </c>
      <c r="M132" s="55">
        <f t="shared" si="20"/>
        <v>846.04275810622437</v>
      </c>
      <c r="N132" s="47">
        <f t="shared" si="23"/>
        <v>9.489047996983345</v>
      </c>
      <c r="O132" s="42">
        <f t="shared" si="24"/>
        <v>2661.6779631538284</v>
      </c>
      <c r="P132" s="42">
        <f t="shared" si="21"/>
        <v>280.5</v>
      </c>
      <c r="Q132" s="47">
        <f t="shared" si="16"/>
        <v>153.95724189377563</v>
      </c>
      <c r="R132" s="42">
        <f>SUM(O132:O$281)</f>
        <v>47970.833435880013</v>
      </c>
      <c r="S132" s="42">
        <f t="shared" si="17"/>
        <v>311.58543012207235</v>
      </c>
    </row>
    <row r="133" spans="4:19" ht="15.75" thickBot="1" x14ac:dyDescent="0.3">
      <c r="D133" s="46"/>
      <c r="E133" s="74"/>
      <c r="F133" s="23"/>
      <c r="G133" s="55"/>
      <c r="H133" s="57"/>
      <c r="I133" s="72">
        <f t="shared" si="18"/>
        <v>248.21222442158441</v>
      </c>
      <c r="J133" s="42">
        <f>SUM(O$31:O133)</f>
        <v>212261.14650873569</v>
      </c>
      <c r="K133" s="73">
        <f t="shared" si="22"/>
        <v>282</v>
      </c>
      <c r="L133" s="24">
        <f t="shared" si="19"/>
        <v>0.8551599221326569</v>
      </c>
      <c r="M133" s="55">
        <f t="shared" si="20"/>
        <v>855.1599221326569</v>
      </c>
      <c r="N133" s="47">
        <f t="shared" si="23"/>
        <v>9.1171640264325333</v>
      </c>
      <c r="O133" s="42">
        <f t="shared" si="24"/>
        <v>2566.4816734407582</v>
      </c>
      <c r="P133" s="42">
        <f t="shared" si="21"/>
        <v>281.5</v>
      </c>
      <c r="Q133" s="47">
        <f t="shared" si="16"/>
        <v>144.8400778673431</v>
      </c>
      <c r="R133" s="42">
        <f>SUM(O133:O$281)</f>
        <v>45309.155472726183</v>
      </c>
      <c r="S133" s="42">
        <f t="shared" si="17"/>
        <v>312.82194914465714</v>
      </c>
    </row>
    <row r="134" spans="4:19" ht="15.75" thickBot="1" x14ac:dyDescent="0.3">
      <c r="D134" s="46"/>
      <c r="E134" s="74"/>
      <c r="F134" s="23"/>
      <c r="G134" s="55"/>
      <c r="H134" s="57"/>
      <c r="I134" s="72">
        <f t="shared" si="18"/>
        <v>248.55936209757127</v>
      </c>
      <c r="J134" s="42">
        <f>SUM(O$31:O134)</f>
        <v>214732.00311554255</v>
      </c>
      <c r="K134" s="73">
        <f t="shared" si="22"/>
        <v>283</v>
      </c>
      <c r="L134" s="24">
        <f t="shared" si="19"/>
        <v>0.86390631720099975</v>
      </c>
      <c r="M134" s="55">
        <f t="shared" si="20"/>
        <v>863.90631720099975</v>
      </c>
      <c r="N134" s="47">
        <f t="shared" si="23"/>
        <v>8.7463950683428493</v>
      </c>
      <c r="O134" s="42">
        <f t="shared" si="24"/>
        <v>2470.8566068068549</v>
      </c>
      <c r="P134" s="42">
        <f t="shared" si="21"/>
        <v>282.5</v>
      </c>
      <c r="Q134" s="47">
        <f t="shared" si="16"/>
        <v>136.09368279900025</v>
      </c>
      <c r="R134" s="42">
        <f>SUM(O134:O$281)</f>
        <v>42742.673799285425</v>
      </c>
      <c r="S134" s="42">
        <f t="shared" si="17"/>
        <v>314.06802226384764</v>
      </c>
    </row>
    <row r="135" spans="4:19" ht="15.75" thickBot="1" x14ac:dyDescent="0.3">
      <c r="D135" s="46"/>
      <c r="E135" s="74"/>
      <c r="F135" s="23"/>
      <c r="G135" s="55"/>
      <c r="H135" s="57"/>
      <c r="I135" s="72">
        <f t="shared" si="18"/>
        <v>248.89494781434718</v>
      </c>
      <c r="J135" s="42">
        <f>SUM(O$31:O135)</f>
        <v>217107.11281118155</v>
      </c>
      <c r="K135" s="73">
        <f t="shared" si="22"/>
        <v>284</v>
      </c>
      <c r="L135" s="24">
        <f t="shared" si="19"/>
        <v>0.87228412917856235</v>
      </c>
      <c r="M135" s="55">
        <f t="shared" si="20"/>
        <v>872.28412917856235</v>
      </c>
      <c r="N135" s="47">
        <f t="shared" si="23"/>
        <v>8.377811977562601</v>
      </c>
      <c r="O135" s="42">
        <f t="shared" si="24"/>
        <v>2375.1096956389974</v>
      </c>
      <c r="P135" s="42">
        <f t="shared" si="21"/>
        <v>283.5</v>
      </c>
      <c r="Q135" s="47">
        <f t="shared" si="16"/>
        <v>127.71587082143765</v>
      </c>
      <c r="R135" s="42">
        <f>SUM(O135:O$281)</f>
        <v>40271.817192478571</v>
      </c>
      <c r="S135" s="42">
        <f t="shared" si="17"/>
        <v>315.32351408998716</v>
      </c>
    </row>
    <row r="136" spans="4:19" ht="15.75" thickBot="1" x14ac:dyDescent="0.3">
      <c r="D136" s="46"/>
      <c r="E136" s="74"/>
      <c r="F136" s="23"/>
      <c r="G136" s="55"/>
      <c r="H136" s="57"/>
      <c r="I136" s="72">
        <f t="shared" si="18"/>
        <v>249.21902387202988</v>
      </c>
      <c r="J136" s="42">
        <f>SUM(O$31:O136)</f>
        <v>219386.64955103726</v>
      </c>
      <c r="K136" s="73">
        <f t="shared" si="22"/>
        <v>285</v>
      </c>
      <c r="L136" s="24">
        <f t="shared" si="19"/>
        <v>0.88029656060160533</v>
      </c>
      <c r="M136" s="55">
        <f t="shared" si="20"/>
        <v>880.29656060160528</v>
      </c>
      <c r="N136" s="47">
        <f t="shared" si="23"/>
        <v>8.0124314230429263</v>
      </c>
      <c r="O136" s="42">
        <f t="shared" si="24"/>
        <v>2279.5367398557128</v>
      </c>
      <c r="P136" s="42">
        <f t="shared" si="21"/>
        <v>284.5</v>
      </c>
      <c r="Q136" s="47">
        <f t="shared" si="16"/>
        <v>119.70343939839472</v>
      </c>
      <c r="R136" s="42">
        <f>SUM(O136:O$281)</f>
        <v>37896.707496839561</v>
      </c>
      <c r="S136" s="42">
        <f t="shared" si="17"/>
        <v>316.58829259460504</v>
      </c>
    </row>
    <row r="137" spans="4:19" ht="15.75" thickBot="1" x14ac:dyDescent="0.3">
      <c r="D137" s="46"/>
      <c r="E137" s="74"/>
      <c r="F137" s="23"/>
      <c r="G137" s="55"/>
      <c r="H137" s="57"/>
      <c r="I137" s="72">
        <f t="shared" si="18"/>
        <v>249.53164748630527</v>
      </c>
      <c r="J137" s="42">
        <f>SUM(O$31:O137)</f>
        <v>221571.07059320188</v>
      </c>
      <c r="K137" s="73">
        <f t="shared" si="22"/>
        <v>286</v>
      </c>
      <c r="L137" s="24">
        <f t="shared" si="19"/>
        <v>0.88794777265822389</v>
      </c>
      <c r="M137" s="55">
        <f t="shared" si="20"/>
        <v>887.94777265822393</v>
      </c>
      <c r="N137" s="47">
        <f t="shared" si="23"/>
        <v>7.6512120566186468</v>
      </c>
      <c r="O137" s="42">
        <f t="shared" si="24"/>
        <v>2184.4210421646235</v>
      </c>
      <c r="P137" s="42">
        <f t="shared" si="21"/>
        <v>285.5</v>
      </c>
      <c r="Q137" s="47">
        <f t="shared" si="16"/>
        <v>112.05222734177607</v>
      </c>
      <c r="R137" s="42">
        <f>SUM(O137:O$281)</f>
        <v>35617.170756983847</v>
      </c>
      <c r="S137" s="42">
        <f t="shared" si="17"/>
        <v>317.86222908667531</v>
      </c>
    </row>
    <row r="138" spans="4:19" ht="15.75" thickBot="1" x14ac:dyDescent="0.3">
      <c r="D138" s="46"/>
      <c r="E138" s="74"/>
      <c r="F138" s="23"/>
      <c r="G138" s="55"/>
      <c r="H138" s="57"/>
      <c r="I138" s="72">
        <f t="shared" si="18"/>
        <v>249.83289092571457</v>
      </c>
      <c r="J138" s="42">
        <f>SUM(O$31:O138)</f>
        <v>223661.10278543067</v>
      </c>
      <c r="K138" s="73">
        <f t="shared" si="22"/>
        <v>287</v>
      </c>
      <c r="L138" s="24">
        <f t="shared" si="19"/>
        <v>0.89524282393999988</v>
      </c>
      <c r="M138" s="55">
        <f t="shared" si="20"/>
        <v>895.24282393999988</v>
      </c>
      <c r="N138" s="47">
        <f t="shared" si="23"/>
        <v>7.2950512817759545</v>
      </c>
      <c r="O138" s="42">
        <f t="shared" si="24"/>
        <v>2090.0321922288108</v>
      </c>
      <c r="P138" s="42">
        <f t="shared" si="21"/>
        <v>286.5</v>
      </c>
      <c r="Q138" s="47">
        <f t="shared" si="16"/>
        <v>104.75717606000012</v>
      </c>
      <c r="R138" s="42">
        <f>SUM(O138:O$281)</f>
        <v>33432.74971481922</v>
      </c>
      <c r="S138" s="42">
        <f t="shared" si="17"/>
        <v>319.14519818356376</v>
      </c>
    </row>
    <row r="139" spans="4:19" ht="15.75" thickBot="1" x14ac:dyDescent="0.3">
      <c r="D139" s="46"/>
      <c r="E139" s="74"/>
      <c r="F139" s="23"/>
      <c r="G139" s="55"/>
      <c r="H139" s="57"/>
      <c r="I139" s="72">
        <f t="shared" si="18"/>
        <v>250.12284157760033</v>
      </c>
      <c r="J139" s="42">
        <f>SUM(O$31:O139)</f>
        <v>225657.72779022361</v>
      </c>
      <c r="K139" s="73">
        <f t="shared" si="22"/>
        <v>288</v>
      </c>
      <c r="L139" s="24">
        <f t="shared" si="19"/>
        <v>0.90218760656536667</v>
      </c>
      <c r="M139" s="55">
        <f t="shared" si="20"/>
        <v>902.18760656536665</v>
      </c>
      <c r="N139" s="47">
        <f t="shared" si="23"/>
        <v>6.9447826253667699</v>
      </c>
      <c r="O139" s="42">
        <f t="shared" si="24"/>
        <v>1996.6250047929464</v>
      </c>
      <c r="P139" s="42">
        <f t="shared" si="21"/>
        <v>287.5</v>
      </c>
      <c r="Q139" s="47">
        <f t="shared" si="16"/>
        <v>97.81239343463335</v>
      </c>
      <c r="R139" s="42">
        <f>SUM(O139:O$281)</f>
        <v>31342.717522590421</v>
      </c>
      <c r="S139" s="42">
        <f t="shared" si="17"/>
        <v>320.4370777772279</v>
      </c>
    </row>
    <row r="140" spans="4:19" ht="15.75" thickBot="1" x14ac:dyDescent="0.3">
      <c r="D140" s="46"/>
      <c r="E140" s="74"/>
      <c r="F140" s="23"/>
      <c r="G140" s="55"/>
      <c r="H140" s="57"/>
      <c r="I140" s="72">
        <f t="shared" si="18"/>
        <v>250.40160193940699</v>
      </c>
      <c r="J140" s="42">
        <f>SUM(O$31:O140)</f>
        <v>227562.16640520244</v>
      </c>
      <c r="K140" s="73">
        <f t="shared" si="22"/>
        <v>289</v>
      </c>
      <c r="L140" s="24">
        <f t="shared" si="19"/>
        <v>0.90878878027413212</v>
      </c>
      <c r="M140" s="55">
        <f t="shared" si="20"/>
        <v>908.78878027413214</v>
      </c>
      <c r="N140" s="47">
        <f t="shared" si="23"/>
        <v>6.6011737087654865</v>
      </c>
      <c r="O140" s="42">
        <f t="shared" si="24"/>
        <v>1904.4386149788429</v>
      </c>
      <c r="P140" s="42">
        <f t="shared" si="21"/>
        <v>288.5</v>
      </c>
      <c r="Q140" s="47">
        <f t="shared" si="16"/>
        <v>91.211219725867863</v>
      </c>
      <c r="R140" s="42">
        <f>SUM(O140:O$281)</f>
        <v>29346.092517797471</v>
      </c>
      <c r="S140" s="42">
        <f t="shared" si="17"/>
        <v>321.73774899618849</v>
      </c>
    </row>
    <row r="141" spans="4:19" ht="15.75" thickBot="1" x14ac:dyDescent="0.3">
      <c r="D141" s="46"/>
      <c r="E141" s="74"/>
      <c r="F141" s="23"/>
      <c r="G141" s="55"/>
      <c r="H141" s="57"/>
      <c r="I141" s="72">
        <f t="shared" si="18"/>
        <v>250.66928953264312</v>
      </c>
      <c r="J141" s="42">
        <f>SUM(O$31:O141)</f>
        <v>229375.86213735986</v>
      </c>
      <c r="K141" s="73">
        <f t="shared" si="22"/>
        <v>290</v>
      </c>
      <c r="L141" s="24">
        <f t="shared" si="19"/>
        <v>0.91505370508296613</v>
      </c>
      <c r="M141" s="55">
        <f t="shared" si="20"/>
        <v>915.05370508296608</v>
      </c>
      <c r="N141" s="47">
        <f t="shared" si="23"/>
        <v>6.2649248088339391</v>
      </c>
      <c r="O141" s="42">
        <f t="shared" si="24"/>
        <v>1813.6957321574255</v>
      </c>
      <c r="P141" s="42">
        <f t="shared" si="21"/>
        <v>289.5</v>
      </c>
      <c r="Q141" s="47">
        <f t="shared" si="16"/>
        <v>84.946294917033924</v>
      </c>
      <c r="R141" s="42">
        <f>SUM(O141:O$281)</f>
        <v>27441.653902818631</v>
      </c>
      <c r="S141" s="42">
        <f t="shared" si="17"/>
        <v>323.04709616376533</v>
      </c>
    </row>
    <row r="142" spans="4:19" ht="15.75" thickBot="1" x14ac:dyDescent="0.3">
      <c r="D142" s="46"/>
      <c r="E142" s="74"/>
      <c r="F142" s="23"/>
      <c r="G142" s="55"/>
      <c r="H142" s="57"/>
      <c r="I142" s="72">
        <f t="shared" si="18"/>
        <v>250.92603673749556</v>
      </c>
      <c r="J142" s="42">
        <f>SUM(O$31:O142)</f>
        <v>231100.46418942354</v>
      </c>
      <c r="K142" s="73">
        <f t="shared" si="22"/>
        <v>291</v>
      </c>
      <c r="L142" s="24">
        <f t="shared" si="19"/>
        <v>0.92099037307630061</v>
      </c>
      <c r="M142" s="55">
        <f t="shared" si="20"/>
        <v>920.99037307630056</v>
      </c>
      <c r="N142" s="47">
        <f t="shared" si="23"/>
        <v>5.9366679933344813</v>
      </c>
      <c r="O142" s="42">
        <f t="shared" si="24"/>
        <v>1724.6020520636669</v>
      </c>
      <c r="P142" s="42">
        <f t="shared" si="21"/>
        <v>290.5</v>
      </c>
      <c r="Q142" s="47">
        <f t="shared" si="16"/>
        <v>79.009626923699443</v>
      </c>
      <c r="R142" s="42">
        <f>SUM(O142:O$281)</f>
        <v>25627.958170661201</v>
      </c>
      <c r="S142" s="42">
        <f t="shared" si="17"/>
        <v>324.3650067530433</v>
      </c>
    </row>
    <row r="143" spans="4:19" ht="15.75" thickBot="1" x14ac:dyDescent="0.3">
      <c r="D143" s="46"/>
      <c r="E143" s="74"/>
      <c r="F143" s="23"/>
      <c r="G143" s="55"/>
      <c r="H143" s="57"/>
      <c r="I143" s="72">
        <f t="shared" si="18"/>
        <v>251.17199054682928</v>
      </c>
      <c r="J143" s="42">
        <f>SUM(O$31:O143)</f>
        <v>232737.81001458157</v>
      </c>
      <c r="K143" s="73">
        <f t="shared" si="22"/>
        <v>292</v>
      </c>
      <c r="L143" s="24">
        <f t="shared" si="19"/>
        <v>0.92660733988644817</v>
      </c>
      <c r="M143" s="55">
        <f t="shared" si="20"/>
        <v>926.60733988644813</v>
      </c>
      <c r="N143" s="47">
        <f t="shared" si="23"/>
        <v>5.6169668101475736</v>
      </c>
      <c r="O143" s="42">
        <f t="shared" si="24"/>
        <v>1637.3458251580178</v>
      </c>
      <c r="P143" s="42">
        <f t="shared" si="21"/>
        <v>291.5</v>
      </c>
      <c r="Q143" s="47">
        <f t="shared" si="16"/>
        <v>73.392660113551869</v>
      </c>
      <c r="R143" s="42">
        <f>SUM(O143:O$281)</f>
        <v>23903.356118597541</v>
      </c>
      <c r="S143" s="42">
        <f t="shared" si="17"/>
        <v>325.69137133896874</v>
      </c>
    </row>
    <row r="144" spans="4:19" ht="15.75" thickBot="1" x14ac:dyDescent="0.3">
      <c r="D144" s="46"/>
      <c r="E144" s="74"/>
      <c r="F144" s="23"/>
      <c r="G144" s="55"/>
      <c r="H144" s="57"/>
      <c r="I144" s="72">
        <f t="shared" si="18"/>
        <v>251.4073122391043</v>
      </c>
      <c r="J144" s="42">
        <f>SUM(O$31:O144)</f>
        <v>234289.90759226613</v>
      </c>
      <c r="K144" s="73">
        <f t="shared" si="22"/>
        <v>293</v>
      </c>
      <c r="L144" s="24">
        <f t="shared" si="19"/>
        <v>0.9319136563913526</v>
      </c>
      <c r="M144" s="55">
        <f t="shared" si="20"/>
        <v>931.91365639135256</v>
      </c>
      <c r="N144" s="47">
        <f t="shared" si="23"/>
        <v>5.3063165049044301</v>
      </c>
      <c r="O144" s="42">
        <f t="shared" si="24"/>
        <v>1552.0975776845457</v>
      </c>
      <c r="P144" s="42">
        <f t="shared" si="21"/>
        <v>292.5</v>
      </c>
      <c r="Q144" s="47">
        <f t="shared" si="16"/>
        <v>68.086343608647439</v>
      </c>
      <c r="R144" s="42">
        <f>SUM(O144:O$281)</f>
        <v>22266.010293439518</v>
      </c>
      <c r="S144" s="42">
        <f t="shared" si="17"/>
        <v>327.02608354800213</v>
      </c>
    </row>
    <row r="145" spans="4:19" ht="15.75" thickBot="1" x14ac:dyDescent="0.3">
      <c r="D145" s="46"/>
      <c r="E145" s="74"/>
      <c r="F145" s="23"/>
      <c r="G145" s="55"/>
      <c r="H145" s="57"/>
      <c r="I145" s="72">
        <f t="shared" si="18"/>
        <v>251.63217697057934</v>
      </c>
      <c r="J145" s="42">
        <f>SUM(O$31:O145)</f>
        <v>235758.91757269492</v>
      </c>
      <c r="K145" s="73">
        <f t="shared" si="22"/>
        <v>294</v>
      </c>
      <c r="L145" s="24">
        <f t="shared" si="19"/>
        <v>0.93691880112875903</v>
      </c>
      <c r="M145" s="55">
        <f t="shared" si="20"/>
        <v>936.91880112875901</v>
      </c>
      <c r="N145" s="47">
        <f t="shared" si="23"/>
        <v>5.0051447374064537</v>
      </c>
      <c r="O145" s="42">
        <f t="shared" si="24"/>
        <v>1469.0099804287943</v>
      </c>
      <c r="P145" s="42">
        <f t="shared" si="21"/>
        <v>293.5</v>
      </c>
      <c r="Q145" s="47">
        <f t="shared" si="16"/>
        <v>63.081198871240986</v>
      </c>
      <c r="R145" s="42">
        <f>SUM(O145:O$281)</f>
        <v>20713.912715754974</v>
      </c>
      <c r="S145" s="42">
        <f t="shared" si="17"/>
        <v>328.36904000565124</v>
      </c>
    </row>
    <row r="146" spans="4:19" ht="15.75" thickBot="1" x14ac:dyDescent="0.3">
      <c r="D146" s="46"/>
      <c r="E146" s="74"/>
      <c r="F146" s="23"/>
      <c r="G146" s="55"/>
      <c r="H146" s="57"/>
      <c r="I146" s="72">
        <f t="shared" si="18"/>
        <v>251.84677328804088</v>
      </c>
      <c r="J146" s="42">
        <f>SUM(O$31:O146)</f>
        <v>237147.13543156942</v>
      </c>
      <c r="K146" s="73">
        <f t="shared" si="22"/>
        <v>295</v>
      </c>
      <c r="L146" s="24">
        <f t="shared" si="19"/>
        <v>0.94163261389233965</v>
      </c>
      <c r="M146" s="55">
        <f t="shared" si="20"/>
        <v>941.63261389233969</v>
      </c>
      <c r="N146" s="47">
        <f t="shared" si="23"/>
        <v>4.7138127635806768</v>
      </c>
      <c r="O146" s="42">
        <f t="shared" si="24"/>
        <v>1388.2178588745094</v>
      </c>
      <c r="P146" s="42">
        <f t="shared" si="21"/>
        <v>294.5</v>
      </c>
      <c r="Q146" s="47">
        <f t="shared" si="16"/>
        <v>58.367386107660309</v>
      </c>
      <c r="R146" s="42">
        <f>SUM(O146:O$281)</f>
        <v>19244.902735326184</v>
      </c>
      <c r="S146" s="42">
        <f t="shared" si="17"/>
        <v>329.72014028225306</v>
      </c>
    </row>
    <row r="147" spans="4:19" ht="15.75" thickBot="1" x14ac:dyDescent="0.3">
      <c r="D147" s="46"/>
      <c r="E147" s="74"/>
      <c r="F147" s="23"/>
      <c r="G147" s="55"/>
      <c r="H147" s="57"/>
      <c r="I147" s="72">
        <f t="shared" si="18"/>
        <v>252.05130256418059</v>
      </c>
      <c r="J147" s="42">
        <f>SUM(O$31:O147)</f>
        <v>238456.97376885571</v>
      </c>
      <c r="K147" s="73">
        <f t="shared" si="22"/>
        <v>296</v>
      </c>
      <c r="L147" s="24">
        <f t="shared" si="19"/>
        <v>0.94606523093899375</v>
      </c>
      <c r="M147" s="55">
        <f t="shared" si="20"/>
        <v>946.06523093899375</v>
      </c>
      <c r="N147" s="47">
        <f t="shared" si="23"/>
        <v>4.4326170466540589</v>
      </c>
      <c r="O147" s="42">
        <f t="shared" si="24"/>
        <v>1309.8383372862745</v>
      </c>
      <c r="P147" s="42">
        <f t="shared" si="21"/>
        <v>295.5</v>
      </c>
      <c r="Q147" s="47">
        <f t="shared" si="16"/>
        <v>53.93476906100625</v>
      </c>
      <c r="R147" s="42">
        <f>SUM(O147:O$281)</f>
        <v>17856.684876451676</v>
      </c>
      <c r="S147" s="42">
        <f t="shared" si="17"/>
        <v>331.07928683728619</v>
      </c>
    </row>
    <row r="148" spans="4:19" ht="15.75" thickBot="1" x14ac:dyDescent="0.3">
      <c r="D148" s="46"/>
      <c r="E148" s="74"/>
      <c r="F148" s="23"/>
      <c r="G148" s="55"/>
      <c r="H148" s="57"/>
      <c r="I148" s="72">
        <f t="shared" si="18"/>
        <v>252.24597835862943</v>
      </c>
      <c r="J148" s="42">
        <f>SUM(O$31:O148)</f>
        <v>239690.94487708766</v>
      </c>
      <c r="K148" s="73">
        <f t="shared" si="22"/>
        <v>297</v>
      </c>
      <c r="L148" s="24">
        <f t="shared" si="19"/>
        <v>0.9502270221977861</v>
      </c>
      <c r="M148" s="55">
        <f t="shared" si="20"/>
        <v>950.22702219778614</v>
      </c>
      <c r="N148" s="47">
        <f t="shared" si="23"/>
        <v>4.1617912587923911</v>
      </c>
      <c r="O148" s="42">
        <f t="shared" si="24"/>
        <v>1233.9711082319441</v>
      </c>
      <c r="P148" s="42">
        <f t="shared" si="21"/>
        <v>296.5</v>
      </c>
      <c r="Q148" s="47">
        <f t="shared" si="16"/>
        <v>49.772977802213859</v>
      </c>
      <c r="R148" s="42">
        <f>SUM(O148:O$281)</f>
        <v>16546.84653916541</v>
      </c>
      <c r="S148" s="42">
        <f t="shared" si="17"/>
        <v>332.44638496251315</v>
      </c>
    </row>
    <row r="149" spans="4:19" ht="15.75" thickBot="1" x14ac:dyDescent="0.3">
      <c r="D149" s="46"/>
      <c r="E149" s="74"/>
      <c r="F149" s="23"/>
      <c r="G149" s="55"/>
      <c r="H149" s="57"/>
      <c r="I149" s="72">
        <f t="shared" si="18"/>
        <v>252.43102570852875</v>
      </c>
      <c r="J149" s="42">
        <f>SUM(O$31:O149)</f>
        <v>240851.64369528487</v>
      </c>
      <c r="K149" s="73">
        <f t="shared" si="22"/>
        <v>298</v>
      </c>
      <c r="L149" s="24">
        <f t="shared" si="19"/>
        <v>0.95412853083038185</v>
      </c>
      <c r="M149" s="55">
        <f t="shared" si="20"/>
        <v>954.12853083038181</v>
      </c>
      <c r="N149" s="47">
        <f t="shared" si="23"/>
        <v>3.9015086325956645</v>
      </c>
      <c r="O149" s="42">
        <f t="shared" si="24"/>
        <v>1160.6988181972101</v>
      </c>
      <c r="P149" s="42">
        <f t="shared" si="21"/>
        <v>297.5</v>
      </c>
      <c r="Q149" s="47">
        <f t="shared" si="16"/>
        <v>45.871469169618194</v>
      </c>
      <c r="R149" s="42">
        <f>SUM(O149:O$281)</f>
        <v>15312.87543093346</v>
      </c>
      <c r="S149" s="42">
        <f t="shared" si="17"/>
        <v>333.82134272419501</v>
      </c>
    </row>
    <row r="150" spans="4:19" ht="15.75" thickBot="1" x14ac:dyDescent="0.3">
      <c r="D150" s="46"/>
      <c r="E150" s="74"/>
      <c r="F150" s="23"/>
      <c r="G150" s="55"/>
      <c r="H150" s="57"/>
      <c r="I150" s="72">
        <f t="shared" si="18"/>
        <v>252.606680353359</v>
      </c>
      <c r="J150" s="42">
        <f>SUM(O$31:O150)</f>
        <v>241941.7312545313</v>
      </c>
      <c r="K150" s="73">
        <f t="shared" si="22"/>
        <v>299</v>
      </c>
      <c r="L150" s="24">
        <f t="shared" si="19"/>
        <v>0.95778041545097292</v>
      </c>
      <c r="M150" s="55">
        <f t="shared" si="20"/>
        <v>957.7804154509729</v>
      </c>
      <c r="N150" s="47">
        <f t="shared" si="23"/>
        <v>3.6518846205910904</v>
      </c>
      <c r="O150" s="42">
        <f t="shared" si="24"/>
        <v>1090.0875592464404</v>
      </c>
      <c r="P150" s="42">
        <f t="shared" si="21"/>
        <v>298.49999999999994</v>
      </c>
      <c r="Q150" s="47">
        <f t="shared" si="16"/>
        <v>42.219584549027104</v>
      </c>
      <c r="R150" s="42">
        <f>SUM(O150:O$281)</f>
        <v>14152.176612736248</v>
      </c>
      <c r="S150" s="42">
        <f t="shared" si="17"/>
        <v>335.20407090463345</v>
      </c>
    </row>
    <row r="151" spans="4:19" ht="15.75" thickBot="1" x14ac:dyDescent="0.3">
      <c r="D151" s="46"/>
      <c r="E151" s="74"/>
      <c r="F151" s="23"/>
      <c r="G151" s="55"/>
      <c r="H151" s="57"/>
      <c r="I151" s="72">
        <f t="shared" si="18"/>
        <v>252.77318789954319</v>
      </c>
      <c r="J151" s="42">
        <f>SUM(O$31:O151)</f>
        <v>242963.91871067398</v>
      </c>
      <c r="K151" s="73">
        <f t="shared" si="22"/>
        <v>300</v>
      </c>
      <c r="L151" s="24">
        <f t="shared" si="19"/>
        <v>0.96119339527114878</v>
      </c>
      <c r="M151" s="55">
        <f t="shared" si="20"/>
        <v>961.1933952711488</v>
      </c>
      <c r="N151" s="47">
        <f t="shared" si="23"/>
        <v>3.4129798201759058</v>
      </c>
      <c r="O151" s="42">
        <f t="shared" si="24"/>
        <v>1022.1874561426838</v>
      </c>
      <c r="P151" s="42">
        <f t="shared" si="21"/>
        <v>299.5</v>
      </c>
      <c r="Q151" s="47">
        <f t="shared" si="16"/>
        <v>38.806604728851198</v>
      </c>
      <c r="R151" s="42">
        <f>SUM(O151:O$281)</f>
        <v>13062.089053489812</v>
      </c>
      <c r="S151" s="42">
        <f t="shared" si="17"/>
        <v>336.59448294322584</v>
      </c>
    </row>
    <row r="152" spans="4:19" ht="15.75" thickBot="1" x14ac:dyDescent="0.3">
      <c r="D152" s="46"/>
      <c r="E152" s="74"/>
      <c r="F152" s="23"/>
      <c r="G152" s="55"/>
      <c r="H152" s="57"/>
      <c r="I152" s="72">
        <f t="shared" si="18"/>
        <v>252.93080293107576</v>
      </c>
      <c r="J152" s="42">
        <f>SUM(O$31:O152)</f>
        <v>243920.95204863546</v>
      </c>
      <c r="K152" s="73">
        <f t="shared" si="22"/>
        <v>301</v>
      </c>
      <c r="L152" s="24">
        <f t="shared" si="19"/>
        <v>0.96437819839248484</v>
      </c>
      <c r="M152" s="55">
        <f t="shared" si="20"/>
        <v>964.37819839248482</v>
      </c>
      <c r="N152" s="47">
        <f t="shared" si="23"/>
        <v>3.1848031213360173</v>
      </c>
      <c r="O152" s="42">
        <f t="shared" si="24"/>
        <v>957.03333796147319</v>
      </c>
      <c r="P152" s="42">
        <f t="shared" si="21"/>
        <v>300.5</v>
      </c>
      <c r="Q152" s="47">
        <f t="shared" si="16"/>
        <v>35.621801607515181</v>
      </c>
      <c r="R152" s="42">
        <f>SUM(O152:O$281)</f>
        <v>12039.901597347123</v>
      </c>
      <c r="S152" s="42">
        <f t="shared" si="17"/>
        <v>337.99249487726775</v>
      </c>
    </row>
    <row r="153" spans="4:19" ht="15.75" thickBot="1" x14ac:dyDescent="0.3">
      <c r="D153" s="46"/>
      <c r="E153" s="74"/>
      <c r="F153" s="23"/>
      <c r="G153" s="55"/>
      <c r="H153" s="57"/>
      <c r="I153" s="72">
        <f t="shared" si="18"/>
        <v>253.07978807308766</v>
      </c>
      <c r="J153" s="42">
        <f>SUM(O$31:O153)</f>
        <v>244815.59753163854</v>
      </c>
      <c r="K153" s="73">
        <f t="shared" si="22"/>
        <v>302</v>
      </c>
      <c r="L153" s="24">
        <f t="shared" si="19"/>
        <v>0.967345513427321</v>
      </c>
      <c r="M153" s="55">
        <f t="shared" si="20"/>
        <v>967.34551342732095</v>
      </c>
      <c r="N153" s="47">
        <f t="shared" si="23"/>
        <v>2.9673150348361332</v>
      </c>
      <c r="O153" s="42">
        <f t="shared" si="24"/>
        <v>894.64548300309411</v>
      </c>
      <c r="P153" s="42">
        <f t="shared" si="21"/>
        <v>301.5</v>
      </c>
      <c r="Q153" s="47">
        <f t="shared" si="16"/>
        <v>32.654486572679048</v>
      </c>
      <c r="R153" s="42">
        <f>SUM(O153:O$281)</f>
        <v>11082.868259385652</v>
      </c>
      <c r="S153" s="42">
        <f t="shared" si="17"/>
        <v>339.39802528263692</v>
      </c>
    </row>
    <row r="154" spans="4:19" ht="15.75" thickBot="1" x14ac:dyDescent="0.3">
      <c r="D154" s="46"/>
      <c r="E154" s="74"/>
      <c r="F154" s="23"/>
      <c r="G154" s="55"/>
      <c r="H154" s="57"/>
      <c r="I154" s="72">
        <f t="shared" si="18"/>
        <v>253.22041301582792</v>
      </c>
      <c r="J154" s="42">
        <f>SUM(O$31:O154)</f>
        <v>245650.62795737124</v>
      </c>
      <c r="K154" s="73">
        <f t="shared" si="22"/>
        <v>303</v>
      </c>
      <c r="L154" s="24">
        <f t="shared" si="19"/>
        <v>0.97010594458676791</v>
      </c>
      <c r="M154" s="55">
        <f t="shared" si="20"/>
        <v>970.10594458676792</v>
      </c>
      <c r="N154" s="47">
        <f t="shared" si="23"/>
        <v>2.7604311594469664</v>
      </c>
      <c r="O154" s="42">
        <f t="shared" si="24"/>
        <v>835.03042573270727</v>
      </c>
      <c r="P154" s="42">
        <f t="shared" si="21"/>
        <v>302.5</v>
      </c>
      <c r="Q154" s="47">
        <f t="shared" si="16"/>
        <v>29.894055413232081</v>
      </c>
      <c r="R154" s="42">
        <f>SUM(O154:O$281)</f>
        <v>10188.222776382559</v>
      </c>
      <c r="S154" s="42">
        <f t="shared" si="17"/>
        <v>340.81099521455093</v>
      </c>
    </row>
    <row r="155" spans="4:19" ht="15.75" thickBot="1" x14ac:dyDescent="0.3">
      <c r="D155" s="46"/>
      <c r="E155" s="74"/>
      <c r="F155" s="23"/>
      <c r="G155" s="55"/>
      <c r="H155" s="57"/>
      <c r="I155" s="72">
        <f t="shared" si="18"/>
        <v>253.35295350701313</v>
      </c>
      <c r="J155" s="42">
        <f>SUM(O$31:O155)</f>
        <v>246428.80977190772</v>
      </c>
      <c r="K155" s="73">
        <f t="shared" si="22"/>
        <v>304</v>
      </c>
      <c r="L155" s="24">
        <f t="shared" si="19"/>
        <v>0.97266997033482883</v>
      </c>
      <c r="M155" s="55">
        <f t="shared" si="20"/>
        <v>972.6699703348288</v>
      </c>
      <c r="N155" s="47">
        <f t="shared" si="23"/>
        <v>2.5640257480608852</v>
      </c>
      <c r="O155" s="42">
        <f t="shared" si="24"/>
        <v>778.18181453647867</v>
      </c>
      <c r="P155" s="42">
        <f t="shared" si="21"/>
        <v>303.5</v>
      </c>
      <c r="Q155" s="47">
        <f t="shared" si="16"/>
        <v>27.330029665171196</v>
      </c>
      <c r="R155" s="42">
        <f>SUM(O155:O$281)</f>
        <v>9353.1923506498515</v>
      </c>
      <c r="S155" s="42">
        <f t="shared" si="17"/>
        <v>342.23132814851493</v>
      </c>
    </row>
    <row r="156" spans="4:19" ht="15.75" thickBot="1" x14ac:dyDescent="0.3">
      <c r="D156" s="46"/>
      <c r="E156" s="74"/>
      <c r="F156" s="23"/>
      <c r="G156" s="55"/>
      <c r="H156" s="57"/>
      <c r="I156" s="72">
        <f t="shared" si="18"/>
        <v>253.47769032085634</v>
      </c>
      <c r="J156" s="42">
        <f>SUM(O$31:O156)</f>
        <v>247152.89108118368</v>
      </c>
      <c r="K156" s="73">
        <f t="shared" si="22"/>
        <v>305</v>
      </c>
      <c r="L156" s="24">
        <f t="shared" si="19"/>
        <v>0.9750479056690684</v>
      </c>
      <c r="M156" s="55">
        <f t="shared" si="20"/>
        <v>975.04790566906843</v>
      </c>
      <c r="N156" s="47">
        <f t="shared" si="23"/>
        <v>2.3779353342396234</v>
      </c>
      <c r="O156" s="42">
        <f t="shared" si="24"/>
        <v>724.0813092759654</v>
      </c>
      <c r="P156" s="42">
        <f t="shared" si="21"/>
        <v>304.5</v>
      </c>
      <c r="Q156" s="47">
        <f t="shared" si="16"/>
        <v>24.952094330931573</v>
      </c>
      <c r="R156" s="42">
        <f>SUM(O156:O$281)</f>
        <v>8575.0105361133737</v>
      </c>
      <c r="S156" s="42">
        <f t="shared" si="17"/>
        <v>343.6589499216289</v>
      </c>
    </row>
    <row r="157" spans="4:19" ht="15.75" thickBot="1" x14ac:dyDescent="0.3">
      <c r="D157" s="46"/>
      <c r="E157" s="74"/>
      <c r="F157" s="23"/>
      <c r="G157" s="55"/>
      <c r="H157" s="57"/>
      <c r="I157" s="72">
        <f t="shared" si="18"/>
        <v>253.59490821233149</v>
      </c>
      <c r="J157" s="42">
        <f>SUM(O$31:O157)</f>
        <v>247825.59058911455</v>
      </c>
      <c r="K157" s="73">
        <f t="shared" si="22"/>
        <v>306</v>
      </c>
      <c r="L157" s="24">
        <f t="shared" si="19"/>
        <v>0.97724986805182079</v>
      </c>
      <c r="M157" s="55">
        <f t="shared" si="20"/>
        <v>977.24986805182084</v>
      </c>
      <c r="N157" s="47">
        <f t="shared" si="23"/>
        <v>2.2019623827524129</v>
      </c>
      <c r="O157" s="42">
        <f t="shared" si="24"/>
        <v>672.69950793086218</v>
      </c>
      <c r="P157" s="42">
        <f t="shared" si="21"/>
        <v>305.5</v>
      </c>
      <c r="Q157" s="47">
        <f t="shared" si="16"/>
        <v>22.75013194817916</v>
      </c>
      <c r="R157" s="42">
        <f>SUM(O157:O$281)</f>
        <v>7850.9292268374002</v>
      </c>
      <c r="S157" s="42">
        <f t="shared" si="17"/>
        <v>345.09378867430087</v>
      </c>
    </row>
    <row r="158" spans="4:19" ht="15.75" thickBot="1" x14ac:dyDescent="0.3">
      <c r="D158" s="46"/>
      <c r="E158" s="74"/>
      <c r="F158" s="23"/>
      <c r="G158" s="55"/>
      <c r="H158" s="57"/>
      <c r="I158" s="72">
        <f t="shared" si="18"/>
        <v>253.7048948653505</v>
      </c>
      <c r="J158" s="42">
        <f>SUM(O$31:O158)</f>
        <v>248449.58748115695</v>
      </c>
      <c r="K158" s="73">
        <f t="shared" si="22"/>
        <v>307</v>
      </c>
      <c r="L158" s="24">
        <f t="shared" si="19"/>
        <v>0.97928574698181237</v>
      </c>
      <c r="M158" s="55">
        <f t="shared" si="20"/>
        <v>979.28574698181239</v>
      </c>
      <c r="N158" s="47">
        <f t="shared" si="23"/>
        <v>2.0358789299915543</v>
      </c>
      <c r="O158" s="42">
        <f t="shared" si="24"/>
        <v>623.99689204241145</v>
      </c>
      <c r="P158" s="42">
        <f t="shared" si="21"/>
        <v>306.5</v>
      </c>
      <c r="Q158" s="47">
        <f t="shared" si="16"/>
        <v>20.714253018187605</v>
      </c>
      <c r="R158" s="42">
        <f>SUM(O158:O$281)</f>
        <v>7178.2297189065384</v>
      </c>
      <c r="S158" s="42">
        <f t="shared" si="17"/>
        <v>346.53577479254898</v>
      </c>
    </row>
    <row r="159" spans="4:19" ht="15.75" thickBot="1" x14ac:dyDescent="0.3">
      <c r="D159" s="46"/>
      <c r="E159" s="74"/>
      <c r="F159" s="23"/>
      <c r="G159" s="55"/>
      <c r="H159" s="57"/>
      <c r="I159" s="72">
        <f t="shared" si="18"/>
        <v>253.80793984352991</v>
      </c>
      <c r="J159" s="42">
        <f>SUM(O$31:O159)</f>
        <v>249027.51226233563</v>
      </c>
      <c r="K159" s="73">
        <f t="shared" si="22"/>
        <v>308</v>
      </c>
      <c r="L159" s="24">
        <f t="shared" si="19"/>
        <v>0.98116517716450735</v>
      </c>
      <c r="M159" s="55">
        <f t="shared" si="20"/>
        <v>981.16517716450733</v>
      </c>
      <c r="N159" s="47">
        <f t="shared" si="23"/>
        <v>1.8794301826949322</v>
      </c>
      <c r="O159" s="42">
        <f t="shared" si="24"/>
        <v>577.92478117869166</v>
      </c>
      <c r="P159" s="42">
        <f t="shared" si="21"/>
        <v>307.5</v>
      </c>
      <c r="Q159" s="47">
        <f t="shared" ref="Q159:Q222" si="25">$B$5-M159</f>
        <v>18.834822835492673</v>
      </c>
      <c r="R159" s="42">
        <f>SUM(O159:O$281)</f>
        <v>6554.2328268641259</v>
      </c>
      <c r="S159" s="42">
        <f t="shared" ref="S159:S222" si="26">R159/Q159</f>
        <v>347.9848408509165</v>
      </c>
    </row>
    <row r="160" spans="4:19" ht="15.75" thickBot="1" x14ac:dyDescent="0.3">
      <c r="D160" s="46"/>
      <c r="E160" s="74"/>
      <c r="F160" s="23"/>
      <c r="G160" s="55"/>
      <c r="H160" s="57"/>
      <c r="I160" s="72">
        <f t="shared" ref="I160:I223" si="27">J160/M160</f>
        <v>253.90433355209612</v>
      </c>
      <c r="J160" s="42">
        <f>SUM(O$31:O160)</f>
        <v>249561.93854957458</v>
      </c>
      <c r="K160" s="73">
        <f t="shared" si="22"/>
        <v>309</v>
      </c>
      <c r="L160" s="24">
        <f t="shared" ref="L160:L223" si="28">NORMDIST(K160,$B$6,$B$7,TRUE)</f>
        <v>0.98289751521066271</v>
      </c>
      <c r="M160" s="55">
        <f t="shared" ref="M160:M223" si="29">L160*$B$5</f>
        <v>982.89751521066273</v>
      </c>
      <c r="N160" s="47">
        <f t="shared" si="23"/>
        <v>1.7323380461554052</v>
      </c>
      <c r="O160" s="42">
        <f t="shared" si="24"/>
        <v>534.42628723894245</v>
      </c>
      <c r="P160" s="42">
        <f t="shared" ref="P160:P223" si="30">IF(N160=0,0,O160/N160)</f>
        <v>308.49999999999994</v>
      </c>
      <c r="Q160" s="47">
        <f t="shared" si="25"/>
        <v>17.102484789337268</v>
      </c>
      <c r="R160" s="42">
        <f>SUM(O160:O$281)</f>
        <v>5976.3080456854341</v>
      </c>
      <c r="S160" s="42">
        <f t="shared" si="26"/>
        <v>349.44092155611384</v>
      </c>
    </row>
    <row r="161" spans="4:19" ht="15.75" thickBot="1" x14ac:dyDescent="0.3">
      <c r="D161" s="46"/>
      <c r="E161" s="74"/>
      <c r="F161" s="23"/>
      <c r="G161" s="55"/>
      <c r="H161" s="57"/>
      <c r="I161" s="72">
        <f t="shared" si="27"/>
        <v>253.99436621923533</v>
      </c>
      <c r="J161" s="42">
        <f>SUM(O$31:O161)</f>
        <v>250055.37580964866</v>
      </c>
      <c r="K161" s="73">
        <f t="shared" ref="K161:K224" si="31">K160+1</f>
        <v>310</v>
      </c>
      <c r="L161" s="24">
        <f t="shared" si="28"/>
        <v>0.98449181976663713</v>
      </c>
      <c r="M161" s="55">
        <f t="shared" si="29"/>
        <v>984.49181976663715</v>
      </c>
      <c r="N161" s="47">
        <f t="shared" ref="N161:N224" si="32">M161-M160</f>
        <v>1.5943045559744178</v>
      </c>
      <c r="O161" s="42">
        <f t="shared" ref="O161:O224" si="33">N161*(AVERAGE(K160:K161))</f>
        <v>493.4372600740823</v>
      </c>
      <c r="P161" s="42">
        <f t="shared" si="30"/>
        <v>309.5</v>
      </c>
      <c r="Q161" s="47">
        <f t="shared" si="25"/>
        <v>15.50818023336285</v>
      </c>
      <c r="R161" s="42">
        <f>SUM(O161:O$281)</f>
        <v>5441.8817584464914</v>
      </c>
      <c r="S161" s="42">
        <f t="shared" si="26"/>
        <v>350.90395369144187</v>
      </c>
    </row>
    <row r="162" spans="4:19" ht="15.75" thickBot="1" x14ac:dyDescent="0.3">
      <c r="D162" s="46"/>
      <c r="E162" s="74"/>
      <c r="F162" s="23"/>
      <c r="G162" s="55"/>
      <c r="H162" s="57"/>
      <c r="I162" s="72">
        <f t="shared" si="27"/>
        <v>254.07832690483164</v>
      </c>
      <c r="J162" s="42">
        <f>SUM(O$31:O162)</f>
        <v>250510.26302626429</v>
      </c>
      <c r="K162" s="73">
        <f t="shared" si="31"/>
        <v>311</v>
      </c>
      <c r="L162" s="24">
        <f t="shared" si="28"/>
        <v>0.98595683495702569</v>
      </c>
      <c r="M162" s="55">
        <f t="shared" si="29"/>
        <v>985.95683495702565</v>
      </c>
      <c r="N162" s="47">
        <f t="shared" si="32"/>
        <v>1.4650151903884989</v>
      </c>
      <c r="O162" s="42">
        <f t="shared" si="33"/>
        <v>454.88721661562892</v>
      </c>
      <c r="P162" s="42">
        <f t="shared" si="30"/>
        <v>310.5</v>
      </c>
      <c r="Q162" s="47">
        <f t="shared" si="25"/>
        <v>14.043165042974351</v>
      </c>
      <c r="R162" s="42">
        <f>SUM(O162:O$281)</f>
        <v>4948.4444983724088</v>
      </c>
      <c r="S162" s="42">
        <f t="shared" si="26"/>
        <v>352.37387606208216</v>
      </c>
    </row>
    <row r="163" spans="4:19" ht="15.75" thickBot="1" x14ac:dyDescent="0.3">
      <c r="D163" s="46"/>
      <c r="E163" s="74"/>
      <c r="F163" s="23"/>
      <c r="G163" s="55"/>
      <c r="H163" s="57"/>
      <c r="I163" s="72">
        <f t="shared" si="27"/>
        <v>254.15650254407083</v>
      </c>
      <c r="J163" s="42">
        <f>SUM(O$31:O163)</f>
        <v>250928.96327272302</v>
      </c>
      <c r="K163" s="73">
        <f t="shared" si="31"/>
        <v>312</v>
      </c>
      <c r="L163" s="24">
        <f t="shared" si="28"/>
        <v>0.98730097700023178</v>
      </c>
      <c r="M163" s="55">
        <f t="shared" si="29"/>
        <v>987.3009770002318</v>
      </c>
      <c r="N163" s="47">
        <f t="shared" si="32"/>
        <v>1.3441420432061477</v>
      </c>
      <c r="O163" s="42">
        <f t="shared" si="33"/>
        <v>418.70024645871501</v>
      </c>
      <c r="P163" s="42">
        <f t="shared" si="30"/>
        <v>311.5</v>
      </c>
      <c r="Q163" s="47">
        <f t="shared" si="25"/>
        <v>12.699022999768204</v>
      </c>
      <c r="R163" s="42">
        <f>SUM(O163:O$281)</f>
        <v>4493.55728175678</v>
      </c>
      <c r="S163" s="42">
        <f t="shared" si="26"/>
        <v>353.85062944124138</v>
      </c>
    </row>
    <row r="164" spans="4:19" ht="15.75" thickBot="1" x14ac:dyDescent="0.3">
      <c r="D164" s="46"/>
      <c r="E164" s="74"/>
      <c r="F164" s="23"/>
      <c r="G164" s="55"/>
      <c r="H164" s="57"/>
      <c r="I164" s="72">
        <f t="shared" si="27"/>
        <v>254.22917703282388</v>
      </c>
      <c r="J164" s="42">
        <f>SUM(O$31:O164)</f>
        <v>251313.759160352</v>
      </c>
      <c r="K164" s="73">
        <f t="shared" si="31"/>
        <v>313</v>
      </c>
      <c r="L164" s="24">
        <f t="shared" si="28"/>
        <v>0.98853232384064449</v>
      </c>
      <c r="M164" s="55">
        <f t="shared" si="29"/>
        <v>988.53232384064449</v>
      </c>
      <c r="N164" s="47">
        <f t="shared" si="32"/>
        <v>1.2313468404126979</v>
      </c>
      <c r="O164" s="42">
        <f t="shared" si="33"/>
        <v>384.7958876289681</v>
      </c>
      <c r="P164" s="42">
        <f t="shared" si="30"/>
        <v>312.5</v>
      </c>
      <c r="Q164" s="47">
        <f t="shared" si="25"/>
        <v>11.467676159355506</v>
      </c>
      <c r="R164" s="42">
        <f>SUM(O164:O$281)</f>
        <v>4074.8570352980673</v>
      </c>
      <c r="S164" s="42">
        <f t="shared" si="26"/>
        <v>355.33415651729376</v>
      </c>
    </row>
    <row r="165" spans="4:19" ht="15.75" thickBot="1" x14ac:dyDescent="0.3">
      <c r="D165" s="46"/>
      <c r="E165" s="74"/>
      <c r="F165" s="23"/>
      <c r="G165" s="55"/>
      <c r="H165" s="57"/>
      <c r="I165" s="72">
        <f t="shared" si="27"/>
        <v>254.2966303610765</v>
      </c>
      <c r="J165" s="42">
        <f>SUM(O$31:O165)</f>
        <v>251666.84912740835</v>
      </c>
      <c r="K165" s="73">
        <f t="shared" si="31"/>
        <v>314</v>
      </c>
      <c r="L165" s="24">
        <f t="shared" si="28"/>
        <v>0.98965860762710811</v>
      </c>
      <c r="M165" s="55">
        <f t="shared" si="29"/>
        <v>989.65860762710815</v>
      </c>
      <c r="N165" s="47">
        <f t="shared" si="32"/>
        <v>1.1262837864636595</v>
      </c>
      <c r="O165" s="42">
        <f t="shared" si="33"/>
        <v>353.08996705635724</v>
      </c>
      <c r="P165" s="42">
        <f t="shared" si="30"/>
        <v>313.5</v>
      </c>
      <c r="Q165" s="47">
        <f t="shared" si="25"/>
        <v>10.341392372891846</v>
      </c>
      <c r="R165" s="42">
        <f>SUM(O165:O$281)</f>
        <v>3690.0611476690997</v>
      </c>
      <c r="S165" s="42">
        <f t="shared" si="26"/>
        <v>356.82440184185936</v>
      </c>
    </row>
    <row r="166" spans="4:19" ht="15.75" thickBot="1" x14ac:dyDescent="0.3">
      <c r="D166" s="46"/>
      <c r="E166" s="74"/>
      <c r="F166" s="23"/>
      <c r="G166" s="55"/>
      <c r="H166" s="57"/>
      <c r="I166" s="72">
        <f t="shared" si="27"/>
        <v>254.35913779995252</v>
      </c>
      <c r="J166" s="42">
        <f>SUM(O$31:O166)</f>
        <v>251990.34452848873</v>
      </c>
      <c r="K166" s="73">
        <f t="shared" si="31"/>
        <v>315</v>
      </c>
      <c r="L166" s="24">
        <f t="shared" si="28"/>
        <v>0.99068720985629855</v>
      </c>
      <c r="M166" s="55">
        <f t="shared" si="29"/>
        <v>990.68720985629852</v>
      </c>
      <c r="N166" s="47">
        <f t="shared" si="32"/>
        <v>1.0286022291903691</v>
      </c>
      <c r="O166" s="42">
        <f t="shared" si="33"/>
        <v>323.4954010803711</v>
      </c>
      <c r="P166" s="42">
        <f t="shared" si="30"/>
        <v>314.5</v>
      </c>
      <c r="Q166" s="47">
        <f t="shared" si="25"/>
        <v>9.3127901437014771</v>
      </c>
      <c r="R166" s="42">
        <f>SUM(O166:O$281)</f>
        <v>3336.971180612743</v>
      </c>
      <c r="S166" s="42">
        <f t="shared" si="26"/>
        <v>358.32131177890204</v>
      </c>
    </row>
    <row r="167" spans="4:19" ht="15.75" thickBot="1" x14ac:dyDescent="0.3">
      <c r="D167" s="46"/>
      <c r="E167" s="74"/>
      <c r="F167" s="23"/>
      <c r="G167" s="55"/>
      <c r="H167" s="57"/>
      <c r="I167" s="72">
        <f t="shared" si="27"/>
        <v>254.41696914710559</v>
      </c>
      <c r="J167" s="42">
        <f>SUM(O$31:O167)</f>
        <v>252286.26748058971</v>
      </c>
      <c r="K167" s="73">
        <f t="shared" si="31"/>
        <v>316</v>
      </c>
      <c r="L167" s="24">
        <f t="shared" si="28"/>
        <v>0.99162515899132542</v>
      </c>
      <c r="M167" s="55">
        <f t="shared" si="29"/>
        <v>991.62515899132541</v>
      </c>
      <c r="N167" s="47">
        <f t="shared" si="32"/>
        <v>0.9379491350268836</v>
      </c>
      <c r="O167" s="42">
        <f t="shared" si="33"/>
        <v>295.92295210098177</v>
      </c>
      <c r="P167" s="42">
        <f t="shared" si="30"/>
        <v>315.5</v>
      </c>
      <c r="Q167" s="47">
        <f t="shared" si="25"/>
        <v>8.3748410086745935</v>
      </c>
      <c r="R167" s="42">
        <f>SUM(O167:O$281)</f>
        <v>3013.4757795323717</v>
      </c>
      <c r="S167" s="42">
        <f t="shared" si="26"/>
        <v>359.82483445489146</v>
      </c>
    </row>
    <row r="168" spans="4:19" ht="15.75" thickBot="1" x14ac:dyDescent="0.3">
      <c r="D168" s="46"/>
      <c r="E168" s="74"/>
      <c r="F168" s="23"/>
      <c r="G168" s="55"/>
      <c r="H168" s="57"/>
      <c r="I168" s="72">
        <f t="shared" si="27"/>
        <v>254.47038803443735</v>
      </c>
      <c r="J168" s="42">
        <f>SUM(O$31:O168)</f>
        <v>252556.54941885138</v>
      </c>
      <c r="K168" s="73">
        <f t="shared" si="31"/>
        <v>317</v>
      </c>
      <c r="L168" s="24">
        <f t="shared" si="28"/>
        <v>0.99247913036024071</v>
      </c>
      <c r="M168" s="55">
        <f t="shared" si="29"/>
        <v>992.47913036024067</v>
      </c>
      <c r="N168" s="47">
        <f t="shared" si="32"/>
        <v>0.8539713689152677</v>
      </c>
      <c r="O168" s="42">
        <f t="shared" si="33"/>
        <v>270.28193826168223</v>
      </c>
      <c r="P168" s="42">
        <f t="shared" si="30"/>
        <v>316.5</v>
      </c>
      <c r="Q168" s="47">
        <f t="shared" si="25"/>
        <v>7.5208696397593258</v>
      </c>
      <c r="R168" s="42">
        <f>SUM(O168:O$281)</f>
        <v>2717.5528274313906</v>
      </c>
      <c r="S168" s="42">
        <f t="shared" si="26"/>
        <v>361.3349197099439</v>
      </c>
    </row>
    <row r="169" spans="4:19" ht="15.75" thickBot="1" x14ac:dyDescent="0.3">
      <c r="D169" s="46"/>
      <c r="E169" s="74"/>
      <c r="F169" s="23"/>
      <c r="G169" s="55"/>
      <c r="H169" s="57"/>
      <c r="I169" s="72">
        <f t="shared" si="27"/>
        <v>254.51965130126266</v>
      </c>
      <c r="J169" s="42">
        <f>SUM(O$31:O169)</f>
        <v>252803.03031265058</v>
      </c>
      <c r="K169" s="73">
        <f t="shared" si="31"/>
        <v>318</v>
      </c>
      <c r="L169" s="24">
        <f t="shared" si="28"/>
        <v>0.99325544813598621</v>
      </c>
      <c r="M169" s="55">
        <f t="shared" si="29"/>
        <v>993.25544813598617</v>
      </c>
      <c r="N169" s="47">
        <f t="shared" si="32"/>
        <v>0.77631777574549687</v>
      </c>
      <c r="O169" s="42">
        <f t="shared" si="33"/>
        <v>246.48089379919526</v>
      </c>
      <c r="P169" s="42">
        <f t="shared" si="30"/>
        <v>317.5</v>
      </c>
      <c r="Q169" s="47">
        <f t="shared" si="25"/>
        <v>6.7445518640138289</v>
      </c>
      <c r="R169" s="42">
        <f>SUM(O169:O$281)</f>
        <v>2447.270889169708</v>
      </c>
      <c r="S169" s="42">
        <f t="shared" si="26"/>
        <v>362.85151905011583</v>
      </c>
    </row>
    <row r="170" spans="4:19" ht="15.75" thickBot="1" x14ac:dyDescent="0.3">
      <c r="D170" s="46"/>
      <c r="E170" s="74"/>
      <c r="F170" s="23"/>
      <c r="G170" s="55"/>
      <c r="H170" s="57"/>
      <c r="I170" s="72">
        <f t="shared" si="27"/>
        <v>254.56500843519134</v>
      </c>
      <c r="J170" s="42">
        <f>SUM(O$31:O170)</f>
        <v>253027.45849105358</v>
      </c>
      <c r="K170" s="73">
        <f t="shared" si="31"/>
        <v>319</v>
      </c>
      <c r="L170" s="24">
        <f t="shared" si="28"/>
        <v>0.993960089198476</v>
      </c>
      <c r="M170" s="55">
        <f t="shared" si="29"/>
        <v>993.960089198476</v>
      </c>
      <c r="N170" s="47">
        <f t="shared" si="32"/>
        <v>0.70464106248982716</v>
      </c>
      <c r="O170" s="42">
        <f t="shared" si="33"/>
        <v>224.42817840300995</v>
      </c>
      <c r="P170" s="42">
        <f t="shared" si="30"/>
        <v>318.5</v>
      </c>
      <c r="Q170" s="47">
        <f t="shared" si="25"/>
        <v>6.0399108015240017</v>
      </c>
      <c r="R170" s="42">
        <f>SUM(O170:O$281)</f>
        <v>2200.7899953705123</v>
      </c>
      <c r="S170" s="42">
        <f t="shared" si="26"/>
        <v>364.37458560070206</v>
      </c>
    </row>
    <row r="171" spans="4:19" ht="15.75" thickBot="1" x14ac:dyDescent="0.3">
      <c r="D171" s="46"/>
      <c r="E171" s="74"/>
      <c r="F171" s="23"/>
      <c r="G171" s="55"/>
      <c r="H171" s="57"/>
      <c r="I171" s="72">
        <f t="shared" si="27"/>
        <v>254.60670108215493</v>
      </c>
      <c r="J171" s="42">
        <f>SUM(O$31:O171)</f>
        <v>253231.49102565422</v>
      </c>
      <c r="K171" s="73">
        <f t="shared" si="31"/>
        <v>320</v>
      </c>
      <c r="L171" s="24">
        <f t="shared" si="28"/>
        <v>0.99459868868079415</v>
      </c>
      <c r="M171" s="55">
        <f t="shared" si="29"/>
        <v>994.59868868079411</v>
      </c>
      <c r="N171" s="47">
        <f t="shared" si="32"/>
        <v>0.63859948231811359</v>
      </c>
      <c r="O171" s="42">
        <f t="shared" si="33"/>
        <v>204.03253460063729</v>
      </c>
      <c r="P171" s="42">
        <f t="shared" si="30"/>
        <v>319.5</v>
      </c>
      <c r="Q171" s="47">
        <f t="shared" si="25"/>
        <v>5.4013113192058881</v>
      </c>
      <c r="R171" s="42">
        <f>SUM(O171:O$281)</f>
        <v>1976.3618169675012</v>
      </c>
      <c r="S171" s="42">
        <f t="shared" si="26"/>
        <v>365.90407406068016</v>
      </c>
    </row>
    <row r="172" spans="4:19" ht="15.75" thickBot="1" x14ac:dyDescent="0.3">
      <c r="D172" s="46"/>
      <c r="E172" s="74"/>
      <c r="F172" s="23"/>
      <c r="G172" s="55"/>
      <c r="H172" s="57"/>
      <c r="I172" s="72">
        <f t="shared" si="27"/>
        <v>254.64496262618223</v>
      </c>
      <c r="J172" s="42">
        <f>SUM(O$31:O172)</f>
        <v>253416.69461846058</v>
      </c>
      <c r="K172" s="73">
        <f t="shared" si="31"/>
        <v>321</v>
      </c>
      <c r="L172" s="24">
        <f t="shared" si="28"/>
        <v>0.99517654700468294</v>
      </c>
      <c r="M172" s="55">
        <f t="shared" si="29"/>
        <v>995.1765470046829</v>
      </c>
      <c r="N172" s="47">
        <f t="shared" si="32"/>
        <v>0.57785832388879044</v>
      </c>
      <c r="O172" s="42">
        <f t="shared" si="33"/>
        <v>185.20359280635734</v>
      </c>
      <c r="P172" s="42">
        <f t="shared" si="30"/>
        <v>320.5</v>
      </c>
      <c r="Q172" s="47">
        <f t="shared" si="25"/>
        <v>4.8234529953170977</v>
      </c>
      <c r="R172" s="42">
        <f>SUM(O172:O$281)</f>
        <v>1772.3292823668642</v>
      </c>
      <c r="S172" s="42">
        <f t="shared" si="26"/>
        <v>367.43994065818606</v>
      </c>
    </row>
    <row r="173" spans="4:19" ht="15.75" thickBot="1" x14ac:dyDescent="0.3">
      <c r="D173" s="46"/>
      <c r="E173" s="74"/>
      <c r="F173" s="23"/>
      <c r="G173" s="55"/>
      <c r="H173" s="57"/>
      <c r="I173" s="72">
        <f t="shared" si="27"/>
        <v>254.68001783873893</v>
      </c>
      <c r="J173" s="42">
        <f>SUM(O$31:O173)</f>
        <v>253584.5469427061</v>
      </c>
      <c r="K173" s="73">
        <f t="shared" si="31"/>
        <v>322</v>
      </c>
      <c r="L173" s="24">
        <f t="shared" si="28"/>
        <v>0.99569863821539994</v>
      </c>
      <c r="M173" s="55">
        <f t="shared" si="29"/>
        <v>995.69863821539991</v>
      </c>
      <c r="N173" s="47">
        <f t="shared" si="32"/>
        <v>0.52209121071700793</v>
      </c>
      <c r="O173" s="42">
        <f t="shared" si="33"/>
        <v>167.85232424551805</v>
      </c>
      <c r="P173" s="42">
        <f t="shared" si="30"/>
        <v>321.5</v>
      </c>
      <c r="Q173" s="47">
        <f t="shared" si="25"/>
        <v>4.3013617846000898</v>
      </c>
      <c r="R173" s="42">
        <f>SUM(O173:O$281)</f>
        <v>1587.1256895605068</v>
      </c>
      <c r="S173" s="42">
        <f t="shared" si="26"/>
        <v>368.98214310705009</v>
      </c>
    </row>
    <row r="174" spans="4:19" ht="15.75" thickBot="1" x14ac:dyDescent="0.3">
      <c r="D174" s="46"/>
      <c r="E174" s="74"/>
      <c r="F174" s="23"/>
      <c r="G174" s="55"/>
      <c r="H174" s="57"/>
      <c r="I174" s="72">
        <f t="shared" si="27"/>
        <v>254.71208259670067</v>
      </c>
      <c r="J174" s="42">
        <f>SUM(O$31:O174)</f>
        <v>253736.43838519193</v>
      </c>
      <c r="K174" s="73">
        <f t="shared" si="31"/>
        <v>323</v>
      </c>
      <c r="L174" s="24">
        <f t="shared" si="28"/>
        <v>0.99616961943241022</v>
      </c>
      <c r="M174" s="55">
        <f t="shared" si="29"/>
        <v>996.16961943241017</v>
      </c>
      <c r="N174" s="47">
        <f t="shared" si="32"/>
        <v>0.4709812170102623</v>
      </c>
      <c r="O174" s="42">
        <f t="shared" si="33"/>
        <v>151.89144248580959</v>
      </c>
      <c r="P174" s="42">
        <f t="shared" si="30"/>
        <v>322.5</v>
      </c>
      <c r="Q174" s="47">
        <f t="shared" si="25"/>
        <v>3.8303805675898275</v>
      </c>
      <c r="R174" s="42">
        <f>SUM(O174:O$281)</f>
        <v>1419.2733653149883</v>
      </c>
      <c r="S174" s="42">
        <f t="shared" si="26"/>
        <v>370.53064056453042</v>
      </c>
    </row>
    <row r="175" spans="4:19" ht="15.75" thickBot="1" x14ac:dyDescent="0.3">
      <c r="D175" s="46"/>
      <c r="E175" s="74"/>
      <c r="F175" s="23"/>
      <c r="G175" s="55"/>
      <c r="H175" s="57"/>
      <c r="I175" s="72">
        <f t="shared" si="27"/>
        <v>254.74136366733995</v>
      </c>
      <c r="J175" s="42">
        <f>SUM(O$31:O175)</f>
        <v>253873.6741399607</v>
      </c>
      <c r="K175" s="73">
        <f t="shared" si="31"/>
        <v>324</v>
      </c>
      <c r="L175" s="24">
        <f t="shared" si="28"/>
        <v>0.99659384124004158</v>
      </c>
      <c r="M175" s="55">
        <f t="shared" si="29"/>
        <v>996.59384124004157</v>
      </c>
      <c r="N175" s="47">
        <f t="shared" si="32"/>
        <v>0.4242218076313975</v>
      </c>
      <c r="O175" s="42">
        <f t="shared" si="33"/>
        <v>137.23575476875709</v>
      </c>
      <c r="P175" s="42">
        <f t="shared" si="30"/>
        <v>323.5</v>
      </c>
      <c r="Q175" s="47">
        <f t="shared" si="25"/>
        <v>3.40615875995843</v>
      </c>
      <c r="R175" s="42">
        <f>SUM(O175:O$281)</f>
        <v>1267.3819228291788</v>
      </c>
      <c r="S175" s="42">
        <f t="shared" si="26"/>
        <v>372.08539359000588</v>
      </c>
    </row>
    <row r="176" spans="4:19" ht="15.75" thickBot="1" x14ac:dyDescent="0.3">
      <c r="D176" s="46"/>
      <c r="E176" s="74"/>
      <c r="F176" s="23"/>
      <c r="G176" s="55"/>
      <c r="H176" s="57"/>
      <c r="I176" s="72">
        <f t="shared" si="27"/>
        <v>254.76805855807947</v>
      </c>
      <c r="J176" s="42">
        <f>SUM(O$31:O176)</f>
        <v>253997.47660470349</v>
      </c>
      <c r="K176" s="73">
        <f t="shared" si="31"/>
        <v>325</v>
      </c>
      <c r="L176" s="24">
        <f t="shared" si="28"/>
        <v>0.99697535885095934</v>
      </c>
      <c r="M176" s="55">
        <f t="shared" si="29"/>
        <v>996.97535885095931</v>
      </c>
      <c r="N176" s="47">
        <f t="shared" si="32"/>
        <v>0.38151761091774006</v>
      </c>
      <c r="O176" s="42">
        <f t="shared" si="33"/>
        <v>123.80246474280665</v>
      </c>
      <c r="P176" s="42">
        <f t="shared" si="30"/>
        <v>324.5</v>
      </c>
      <c r="Q176" s="47">
        <f t="shared" si="25"/>
        <v>3.0246411490406899</v>
      </c>
      <c r="R176" s="42">
        <f>SUM(O176:O$281)</f>
        <v>1130.1461680604218</v>
      </c>
      <c r="S176" s="42">
        <f t="shared" si="26"/>
        <v>373.64636410466892</v>
      </c>
    </row>
    <row r="177" spans="4:19" ht="15.75" thickBot="1" x14ac:dyDescent="0.3">
      <c r="D177" s="46"/>
      <c r="E177" s="74"/>
      <c r="F177" s="23"/>
      <c r="G177" s="55"/>
      <c r="H177" s="57"/>
      <c r="I177" s="72">
        <f t="shared" si="27"/>
        <v>254.79235542820854</v>
      </c>
      <c r="J177" s="42">
        <f>SUM(O$31:O177)</f>
        <v>254108.98803325294</v>
      </c>
      <c r="K177" s="73">
        <f t="shared" si="31"/>
        <v>326</v>
      </c>
      <c r="L177" s="24">
        <f t="shared" si="28"/>
        <v>0.99731794388490536</v>
      </c>
      <c r="M177" s="55">
        <f t="shared" si="29"/>
        <v>997.31794388490539</v>
      </c>
      <c r="N177" s="47">
        <f t="shared" si="32"/>
        <v>0.34258503394607942</v>
      </c>
      <c r="O177" s="42">
        <f t="shared" si="33"/>
        <v>111.51142854944885</v>
      </c>
      <c r="P177" s="42">
        <f t="shared" si="30"/>
        <v>325.5</v>
      </c>
      <c r="Q177" s="47">
        <f t="shared" si="25"/>
        <v>2.6820561150946105</v>
      </c>
      <c r="R177" s="42">
        <f>SUM(O177:O$281)</f>
        <v>1006.3437033176153</v>
      </c>
      <c r="S177" s="42">
        <f t="shared" si="26"/>
        <v>375.21351535261078</v>
      </c>
    </row>
    <row r="178" spans="4:19" ht="15.75" thickBot="1" x14ac:dyDescent="0.3">
      <c r="D178" s="46"/>
      <c r="E178" s="74"/>
      <c r="F178" s="23"/>
      <c r="G178" s="55"/>
      <c r="H178" s="57"/>
      <c r="I178" s="72">
        <f t="shared" si="27"/>
        <v>254.81443305927615</v>
      </c>
      <c r="J178" s="42">
        <f>SUM(O$31:O178)</f>
        <v>254209.27339975635</v>
      </c>
      <c r="K178" s="73">
        <f t="shared" si="31"/>
        <v>327</v>
      </c>
      <c r="L178" s="24">
        <f t="shared" si="28"/>
        <v>0.99762509661539056</v>
      </c>
      <c r="M178" s="55">
        <f t="shared" si="29"/>
        <v>997.62509661539059</v>
      </c>
      <c r="N178" s="47">
        <f t="shared" si="32"/>
        <v>0.30715273048519975</v>
      </c>
      <c r="O178" s="42">
        <f t="shared" si="33"/>
        <v>100.28536650341772</v>
      </c>
      <c r="P178" s="42">
        <f t="shared" si="30"/>
        <v>326.5</v>
      </c>
      <c r="Q178" s="47">
        <f t="shared" si="25"/>
        <v>2.3749033846094108</v>
      </c>
      <c r="R178" s="42">
        <f>SUM(O178:O$281)</f>
        <v>894.83227476816637</v>
      </c>
      <c r="S178" s="42">
        <f t="shared" si="26"/>
        <v>376.78681186238458</v>
      </c>
    </row>
    <row r="179" spans="4:19" ht="15.75" thickBot="1" x14ac:dyDescent="0.3">
      <c r="D179" s="46"/>
      <c r="E179" s="74"/>
      <c r="F179" s="23"/>
      <c r="G179" s="55"/>
      <c r="H179" s="57"/>
      <c r="I179" s="72">
        <f t="shared" si="27"/>
        <v>254.83446088046983</v>
      </c>
      <c r="J179" s="42">
        <f>SUM(O$31:O179)</f>
        <v>254299.32343260909</v>
      </c>
      <c r="K179" s="73">
        <f t="shared" si="31"/>
        <v>328</v>
      </c>
      <c r="L179" s="24">
        <f t="shared" si="28"/>
        <v>0.99790005854776542</v>
      </c>
      <c r="M179" s="55">
        <f t="shared" si="29"/>
        <v>997.90005854776541</v>
      </c>
      <c r="N179" s="47">
        <f t="shared" si="32"/>
        <v>0.27496193237482203</v>
      </c>
      <c r="O179" s="42">
        <f t="shared" si="33"/>
        <v>90.050032852754214</v>
      </c>
      <c r="P179" s="42">
        <f t="shared" si="30"/>
        <v>327.5</v>
      </c>
      <c r="Q179" s="47">
        <f t="shared" si="25"/>
        <v>2.0999414522345887</v>
      </c>
      <c r="R179" s="42">
        <f>SUM(O179:O$281)</f>
        <v>794.54690826474871</v>
      </c>
      <c r="S179" s="42">
        <f t="shared" si="26"/>
        <v>378.36621941019155</v>
      </c>
    </row>
    <row r="180" spans="4:19" ht="15.75" thickBot="1" x14ac:dyDescent="0.3">
      <c r="D180" s="46"/>
      <c r="E180" s="74"/>
      <c r="F180" s="23"/>
      <c r="G180" s="55"/>
      <c r="H180" s="57"/>
      <c r="I180" s="72">
        <f t="shared" si="27"/>
        <v>254.85259904496166</v>
      </c>
      <c r="J180" s="42">
        <f>SUM(O$31:O180)</f>
        <v>254380.05777889333</v>
      </c>
      <c r="K180" s="73">
        <f t="shared" si="31"/>
        <v>329</v>
      </c>
      <c r="L180" s="24">
        <f t="shared" si="28"/>
        <v>0.99814582520312078</v>
      </c>
      <c r="M180" s="55">
        <f t="shared" si="29"/>
        <v>998.14582520312081</v>
      </c>
      <c r="N180" s="47">
        <f t="shared" si="32"/>
        <v>0.24576665535539632</v>
      </c>
      <c r="O180" s="42">
        <f t="shared" si="33"/>
        <v>80.734346284247692</v>
      </c>
      <c r="P180" s="42">
        <f t="shared" si="30"/>
        <v>328.5</v>
      </c>
      <c r="Q180" s="47">
        <f t="shared" si="25"/>
        <v>1.8541747968791924</v>
      </c>
      <c r="R180" s="42">
        <f>SUM(O180:O$281)</f>
        <v>704.49687541199478</v>
      </c>
      <c r="S180" s="42">
        <f t="shared" si="26"/>
        <v>379.95170498366764</v>
      </c>
    </row>
    <row r="181" spans="4:19" ht="15.75" thickBot="1" x14ac:dyDescent="0.3">
      <c r="D181" s="46"/>
      <c r="E181" s="74"/>
      <c r="F181" s="23"/>
      <c r="G181" s="55"/>
      <c r="H181" s="57"/>
      <c r="I181" s="72">
        <f t="shared" si="27"/>
        <v>254.86899855295468</v>
      </c>
      <c r="J181" s="42">
        <f>SUM(O$31:O181)</f>
        <v>254452.32826287375</v>
      </c>
      <c r="K181" s="73">
        <f t="shared" si="31"/>
        <v>330</v>
      </c>
      <c r="L181" s="24">
        <f t="shared" si="28"/>
        <v>0.99836515899365319</v>
      </c>
      <c r="M181" s="55">
        <f t="shared" si="29"/>
        <v>998.36515899365315</v>
      </c>
      <c r="N181" s="47">
        <f t="shared" si="32"/>
        <v>0.21933379053234603</v>
      </c>
      <c r="O181" s="42">
        <f t="shared" si="33"/>
        <v>72.270483980408017</v>
      </c>
      <c r="P181" s="42">
        <f t="shared" si="30"/>
        <v>329.5</v>
      </c>
      <c r="Q181" s="47">
        <f t="shared" si="25"/>
        <v>1.6348410063468464</v>
      </c>
      <c r="R181" s="42">
        <f>SUM(O181:O$281)</f>
        <v>623.76252912774703</v>
      </c>
      <c r="S181" s="42">
        <f t="shared" si="26"/>
        <v>381.54323674666267</v>
      </c>
    </row>
    <row r="182" spans="4:19" ht="15.75" thickBot="1" x14ac:dyDescent="0.3">
      <c r="D182" s="46"/>
      <c r="E182" s="74"/>
      <c r="F182" s="23"/>
      <c r="G182" s="55"/>
      <c r="H182" s="57"/>
      <c r="I182" s="72">
        <f t="shared" si="27"/>
        <v>254.8838014169898</v>
      </c>
      <c r="J182" s="42">
        <f>SUM(O$31:O182)</f>
        <v>254516.92220499663</v>
      </c>
      <c r="K182" s="73">
        <f t="shared" si="31"/>
        <v>331</v>
      </c>
      <c r="L182" s="24">
        <f t="shared" si="28"/>
        <v>0.99856060208630937</v>
      </c>
      <c r="M182" s="55">
        <f t="shared" si="29"/>
        <v>998.56060208630936</v>
      </c>
      <c r="N182" s="47">
        <f t="shared" si="32"/>
        <v>0.19544309265620541</v>
      </c>
      <c r="O182" s="42">
        <f t="shared" si="33"/>
        <v>64.593942122875887</v>
      </c>
      <c r="P182" s="42">
        <f t="shared" si="30"/>
        <v>330.5</v>
      </c>
      <c r="Q182" s="47">
        <f t="shared" si="25"/>
        <v>1.439397913690641</v>
      </c>
      <c r="R182" s="42">
        <f>SUM(O182:O$281)</f>
        <v>551.49204514733901</v>
      </c>
      <c r="S182" s="42">
        <f t="shared" si="26"/>
        <v>383.14078400551796</v>
      </c>
    </row>
    <row r="183" spans="4:19" ht="15.75" thickBot="1" x14ac:dyDescent="0.3">
      <c r="D183" s="46"/>
      <c r="E183" s="74"/>
      <c r="F183" s="23"/>
      <c r="G183" s="55"/>
      <c r="H183" s="57"/>
      <c r="I183" s="72">
        <f t="shared" si="27"/>
        <v>254.8971408649717</v>
      </c>
      <c r="J183" s="42">
        <f>SUM(O$31:O183)</f>
        <v>254574.56577077755</v>
      </c>
      <c r="K183" s="73">
        <f t="shared" si="31"/>
        <v>332</v>
      </c>
      <c r="L183" s="24">
        <f t="shared" si="28"/>
        <v>0.99873448916257157</v>
      </c>
      <c r="M183" s="55">
        <f t="shared" si="29"/>
        <v>998.73448916257155</v>
      </c>
      <c r="N183" s="47">
        <f t="shared" si="32"/>
        <v>0.17388707626219002</v>
      </c>
      <c r="O183" s="42">
        <f t="shared" si="33"/>
        <v>57.643565780915992</v>
      </c>
      <c r="P183" s="42">
        <f t="shared" si="30"/>
        <v>331.5</v>
      </c>
      <c r="Q183" s="47">
        <f t="shared" si="25"/>
        <v>1.2655108374284509</v>
      </c>
      <c r="R183" s="42">
        <f>SUM(O183:O$281)</f>
        <v>486.89810302446278</v>
      </c>
      <c r="S183" s="42">
        <f t="shared" si="26"/>
        <v>384.74431717538801</v>
      </c>
    </row>
    <row r="184" spans="4:19" ht="15.75" thickBot="1" x14ac:dyDescent="0.3">
      <c r="D184" s="46"/>
      <c r="E184" s="74"/>
      <c r="F184" s="23"/>
      <c r="G184" s="55"/>
      <c r="H184" s="57"/>
      <c r="I184" s="72">
        <f t="shared" si="27"/>
        <v>254.90914157634072</v>
      </c>
      <c r="J184" s="42">
        <f>SUM(O$31:O184)</f>
        <v>254625.92732191374</v>
      </c>
      <c r="K184" s="73">
        <f t="shared" si="31"/>
        <v>333</v>
      </c>
      <c r="L184" s="24">
        <f t="shared" si="28"/>
        <v>0.99888895999305638</v>
      </c>
      <c r="M184" s="55">
        <f t="shared" si="29"/>
        <v>998.88895999305635</v>
      </c>
      <c r="N184" s="47">
        <f t="shared" si="32"/>
        <v>0.15447083048479726</v>
      </c>
      <c r="O184" s="42">
        <f t="shared" si="33"/>
        <v>51.361551136195089</v>
      </c>
      <c r="P184" s="42">
        <f t="shared" si="30"/>
        <v>332.5</v>
      </c>
      <c r="Q184" s="47">
        <f t="shared" si="25"/>
        <v>1.1110400069436537</v>
      </c>
      <c r="R184" s="42">
        <f>SUM(O184:O$281)</f>
        <v>429.25453724354679</v>
      </c>
      <c r="S184" s="42">
        <f t="shared" si="26"/>
        <v>386.35380774845169</v>
      </c>
    </row>
    <row r="185" spans="4:19" ht="15.75" thickBot="1" x14ac:dyDescent="0.3">
      <c r="D185" s="46"/>
      <c r="E185" s="74"/>
      <c r="F185" s="23"/>
      <c r="G185" s="55"/>
      <c r="H185" s="57"/>
      <c r="I185" s="72">
        <f t="shared" si="27"/>
        <v>254.91991994684653</v>
      </c>
      <c r="J185" s="42">
        <f>SUM(O$31:O185)</f>
        <v>254671.62074487522</v>
      </c>
      <c r="K185" s="73">
        <f t="shared" si="31"/>
        <v>334</v>
      </c>
      <c r="L185" s="24">
        <f t="shared" si="28"/>
        <v>0.99902597175605934</v>
      </c>
      <c r="M185" s="55">
        <f t="shared" si="29"/>
        <v>999.02597175605933</v>
      </c>
      <c r="N185" s="47">
        <f t="shared" si="32"/>
        <v>0.13701176300298812</v>
      </c>
      <c r="O185" s="42">
        <f t="shared" si="33"/>
        <v>45.693422961496537</v>
      </c>
      <c r="P185" s="42">
        <f t="shared" si="30"/>
        <v>333.5</v>
      </c>
      <c r="Q185" s="47">
        <f t="shared" si="25"/>
        <v>0.97402824394066556</v>
      </c>
      <c r="R185" s="42">
        <f>SUM(O185:O$281)</f>
        <v>377.8929861073517</v>
      </c>
      <c r="S185" s="42">
        <f t="shared" si="26"/>
        <v>387.9692282623086</v>
      </c>
    </row>
    <row r="186" spans="4:19" ht="15.75" thickBot="1" x14ac:dyDescent="0.3">
      <c r="D186" s="46"/>
      <c r="E186" s="74"/>
      <c r="F186" s="23"/>
      <c r="G186" s="55"/>
      <c r="H186" s="57"/>
      <c r="I186" s="72">
        <f t="shared" si="27"/>
        <v>254.92958437746711</v>
      </c>
      <c r="J186" s="42">
        <f>SUM(O$31:O186)</f>
        <v>254712.20873509138</v>
      </c>
      <c r="K186" s="73">
        <f t="shared" si="31"/>
        <v>335</v>
      </c>
      <c r="L186" s="24">
        <f t="shared" si="28"/>
        <v>0.99914731103921683</v>
      </c>
      <c r="M186" s="55">
        <f t="shared" si="29"/>
        <v>999.14731103921679</v>
      </c>
      <c r="N186" s="47">
        <f t="shared" si="32"/>
        <v>0.12133928315745379</v>
      </c>
      <c r="O186" s="42">
        <f t="shared" si="33"/>
        <v>40.587990216168294</v>
      </c>
      <c r="P186" s="42">
        <f t="shared" si="30"/>
        <v>334.5</v>
      </c>
      <c r="Q186" s="47">
        <f t="shared" si="25"/>
        <v>0.85268896078321177</v>
      </c>
      <c r="R186" s="42">
        <f>SUM(O186:O$281)</f>
        <v>332.19956314585517</v>
      </c>
      <c r="S186" s="42">
        <f t="shared" si="26"/>
        <v>389.59055226975528</v>
      </c>
    </row>
    <row r="187" spans="4:19" ht="15.75" thickBot="1" x14ac:dyDescent="0.3">
      <c r="D187" s="46"/>
      <c r="E187" s="74"/>
      <c r="F187" s="23"/>
      <c r="G187" s="55"/>
      <c r="H187" s="57"/>
      <c r="I187" s="72">
        <f t="shared" si="27"/>
        <v>254.93823558315182</v>
      </c>
      <c r="J187" s="42">
        <f>SUM(O$31:O187)</f>
        <v>254748.20601762345</v>
      </c>
      <c r="K187" s="73">
        <f t="shared" si="31"/>
        <v>336</v>
      </c>
      <c r="L187" s="24">
        <f t="shared" si="28"/>
        <v>0.9992546054729935</v>
      </c>
      <c r="M187" s="55">
        <f t="shared" si="29"/>
        <v>999.25460547299349</v>
      </c>
      <c r="N187" s="47">
        <f t="shared" si="32"/>
        <v>0.10729443377670123</v>
      </c>
      <c r="O187" s="42">
        <f t="shared" si="33"/>
        <v>35.997282532083261</v>
      </c>
      <c r="P187" s="42">
        <f t="shared" si="30"/>
        <v>335.5</v>
      </c>
      <c r="Q187" s="47">
        <f t="shared" si="25"/>
        <v>0.74539452700651054</v>
      </c>
      <c r="R187" s="42">
        <f>SUM(O187:O$281)</f>
        <v>291.61157292968687</v>
      </c>
      <c r="S187" s="42">
        <f t="shared" si="26"/>
        <v>391.21775430897395</v>
      </c>
    </row>
    <row r="188" spans="4:19" ht="15.75" thickBot="1" x14ac:dyDescent="0.3">
      <c r="D188" s="46"/>
      <c r="E188" s="74"/>
      <c r="F188" s="23"/>
      <c r="G188" s="55"/>
      <c r="H188" s="57"/>
      <c r="I188" s="72">
        <f t="shared" si="27"/>
        <v>254.94596691724917</v>
      </c>
      <c r="J188" s="42">
        <f>SUM(O$31:O188)</f>
        <v>254780.08248788016</v>
      </c>
      <c r="K188" s="73">
        <f t="shared" si="31"/>
        <v>337</v>
      </c>
      <c r="L188" s="24">
        <f t="shared" si="28"/>
        <v>0.99934933495369693</v>
      </c>
      <c r="M188" s="55">
        <f t="shared" si="29"/>
        <v>999.34933495369694</v>
      </c>
      <c r="N188" s="47">
        <f t="shared" si="32"/>
        <v>9.4729480703449553E-2</v>
      </c>
      <c r="O188" s="42">
        <f t="shared" si="33"/>
        <v>31.876470256710775</v>
      </c>
      <c r="P188" s="42">
        <f t="shared" si="30"/>
        <v>336.5</v>
      </c>
      <c r="Q188" s="47">
        <f t="shared" si="25"/>
        <v>0.65066504630306099</v>
      </c>
      <c r="R188" s="42">
        <f>SUM(O188:O$281)</f>
        <v>255.61429039760361</v>
      </c>
      <c r="S188" s="42">
        <f t="shared" si="26"/>
        <v>392.85080987514095</v>
      </c>
    </row>
    <row r="189" spans="4:19" ht="15.75" thickBot="1" x14ac:dyDescent="0.3">
      <c r="D189" s="46"/>
      <c r="E189" s="74"/>
      <c r="F189" s="23"/>
      <c r="G189" s="55"/>
      <c r="H189" s="57"/>
      <c r="I189" s="72">
        <f t="shared" si="27"/>
        <v>254.95286470769338</v>
      </c>
      <c r="J189" s="42">
        <f>SUM(O$31:O189)</f>
        <v>254808.2662584699</v>
      </c>
      <c r="K189" s="73">
        <f t="shared" si="31"/>
        <v>338</v>
      </c>
      <c r="L189" s="24">
        <f t="shared" si="28"/>
        <v>0.99943284242211095</v>
      </c>
      <c r="M189" s="55">
        <f t="shared" si="29"/>
        <v>999.43284242211098</v>
      </c>
      <c r="N189" s="47">
        <f t="shared" si="32"/>
        <v>8.3507468414040886E-2</v>
      </c>
      <c r="O189" s="42">
        <f t="shared" si="33"/>
        <v>28.183770589738799</v>
      </c>
      <c r="P189" s="42">
        <f t="shared" si="30"/>
        <v>337.5</v>
      </c>
      <c r="Q189" s="47">
        <f t="shared" si="25"/>
        <v>0.5671575778890201</v>
      </c>
      <c r="R189" s="42">
        <f>SUM(O189:O$281)</f>
        <v>223.73782014089284</v>
      </c>
      <c r="S189" s="42">
        <f t="shared" si="26"/>
        <v>394.48969539233286</v>
      </c>
    </row>
    <row r="190" spans="4:19" ht="15.75" thickBot="1" x14ac:dyDescent="0.3">
      <c r="D190" s="46"/>
      <c r="E190" s="74"/>
      <c r="F190" s="23"/>
      <c r="G190" s="55"/>
      <c r="H190" s="57"/>
      <c r="I190" s="72">
        <f t="shared" si="27"/>
        <v>254.95900860127247</v>
      </c>
      <c r="J190" s="42">
        <f>SUM(O$31:O190)</f>
        <v>254833.14660067766</v>
      </c>
      <c r="K190" s="73">
        <f t="shared" si="31"/>
        <v>339</v>
      </c>
      <c r="L190" s="24">
        <f t="shared" si="28"/>
        <v>0.99950634417161688</v>
      </c>
      <c r="M190" s="55">
        <f t="shared" si="29"/>
        <v>999.50634417161689</v>
      </c>
      <c r="N190" s="47">
        <f t="shared" si="32"/>
        <v>7.3501749505908265E-2</v>
      </c>
      <c r="O190" s="42">
        <f t="shared" si="33"/>
        <v>24.880342207749948</v>
      </c>
      <c r="P190" s="42">
        <f t="shared" si="30"/>
        <v>338.5</v>
      </c>
      <c r="Q190" s="47">
        <f t="shared" si="25"/>
        <v>0.49365582838311184</v>
      </c>
      <c r="R190" s="42">
        <f>SUM(O190:O$281)</f>
        <v>195.55404955115404</v>
      </c>
      <c r="S190" s="42">
        <f t="shared" si="26"/>
        <v>396.13438818631806</v>
      </c>
    </row>
    <row r="191" spans="4:19" ht="15.75" thickBot="1" x14ac:dyDescent="0.3">
      <c r="D191" s="46"/>
      <c r="E191" s="74"/>
      <c r="F191" s="23"/>
      <c r="G191" s="55"/>
      <c r="H191" s="57"/>
      <c r="I191" s="72">
        <f t="shared" si="27"/>
        <v>254.96447191256559</v>
      </c>
      <c r="J191" s="42">
        <f>SUM(O$31:O191)</f>
        <v>254855.07677129345</v>
      </c>
      <c r="K191" s="73">
        <f t="shared" si="31"/>
        <v>340</v>
      </c>
      <c r="L191" s="24">
        <f t="shared" si="28"/>
        <v>0.99957093966680322</v>
      </c>
      <c r="M191" s="55">
        <f t="shared" si="29"/>
        <v>999.57093966680327</v>
      </c>
      <c r="N191" s="47">
        <f t="shared" si="32"/>
        <v>6.4595495186381413E-2</v>
      </c>
      <c r="O191" s="42">
        <f t="shared" si="33"/>
        <v>21.93017061577649</v>
      </c>
      <c r="P191" s="42">
        <f t="shared" si="30"/>
        <v>339.5</v>
      </c>
      <c r="Q191" s="47">
        <f t="shared" si="25"/>
        <v>0.42906033319673043</v>
      </c>
      <c r="R191" s="42">
        <f>SUM(O191:O$281)</f>
        <v>170.67370734340409</v>
      </c>
      <c r="S191" s="42">
        <f t="shared" si="26"/>
        <v>397.78486645874045</v>
      </c>
    </row>
    <row r="192" spans="4:19" ht="15.75" thickBot="1" x14ac:dyDescent="0.3">
      <c r="D192" s="46"/>
      <c r="E192" s="74"/>
      <c r="F192" s="23"/>
      <c r="G192" s="55"/>
      <c r="H192" s="57"/>
      <c r="I192" s="72">
        <f t="shared" si="27"/>
        <v>254.9693219744243</v>
      </c>
      <c r="J192" s="42">
        <f>SUM(O$31:O192)</f>
        <v>254874.37671759349</v>
      </c>
      <c r="K192" s="73">
        <f t="shared" si="31"/>
        <v>341</v>
      </c>
      <c r="L192" s="24">
        <f t="shared" si="28"/>
        <v>0.99962762086004864</v>
      </c>
      <c r="M192" s="55">
        <f t="shared" si="29"/>
        <v>999.62762086004864</v>
      </c>
      <c r="N192" s="47">
        <f t="shared" si="32"/>
        <v>5.6681193245367467E-2</v>
      </c>
      <c r="O192" s="42">
        <f t="shared" si="33"/>
        <v>19.299946300047623</v>
      </c>
      <c r="P192" s="42">
        <f t="shared" si="30"/>
        <v>340.5</v>
      </c>
      <c r="Q192" s="47">
        <f t="shared" si="25"/>
        <v>0.37237913995136296</v>
      </c>
      <c r="R192" s="42">
        <f>SUM(O192:O$281)</f>
        <v>148.7435367276276</v>
      </c>
      <c r="S192" s="42">
        <f t="shared" si="26"/>
        <v>399.44110926045761</v>
      </c>
    </row>
    <row r="193" spans="4:19" ht="15.75" thickBot="1" x14ac:dyDescent="0.3">
      <c r="D193" s="46"/>
      <c r="E193" s="74"/>
      <c r="F193" s="23"/>
      <c r="G193" s="55"/>
      <c r="H193" s="57"/>
      <c r="I193" s="72">
        <f t="shared" si="27"/>
        <v>254.97362048716545</v>
      </c>
      <c r="J193" s="42">
        <f>SUM(O$31:O193)</f>
        <v>254891.33565518388</v>
      </c>
      <c r="K193" s="73">
        <f t="shared" si="31"/>
        <v>342</v>
      </c>
      <c r="L193" s="24">
        <f t="shared" si="28"/>
        <v>0.99967728099940556</v>
      </c>
      <c r="M193" s="55">
        <f t="shared" si="29"/>
        <v>999.67728099940553</v>
      </c>
      <c r="N193" s="47">
        <f t="shared" si="32"/>
        <v>4.9660139356888067E-2</v>
      </c>
      <c r="O193" s="42">
        <f t="shared" si="33"/>
        <v>16.958937590377275</v>
      </c>
      <c r="P193" s="42">
        <f t="shared" si="30"/>
        <v>341.5</v>
      </c>
      <c r="Q193" s="47">
        <f t="shared" si="25"/>
        <v>0.32271900059447489</v>
      </c>
      <c r="R193" s="42">
        <f>SUM(O193:O$281)</f>
        <v>129.44359042757998</v>
      </c>
      <c r="S193" s="42">
        <f t="shared" si="26"/>
        <v>401.10309646824095</v>
      </c>
    </row>
    <row r="194" spans="4:19" ht="15.75" thickBot="1" x14ac:dyDescent="0.3">
      <c r="D194" s="46"/>
      <c r="E194" s="74"/>
      <c r="F194" s="23"/>
      <c r="G194" s="55"/>
      <c r="H194" s="57"/>
      <c r="I194" s="72">
        <f t="shared" si="27"/>
        <v>254.97742386394259</v>
      </c>
      <c r="J194" s="42">
        <f>SUM(O$31:O194)</f>
        <v>254906.21451514942</v>
      </c>
      <c r="K194" s="73">
        <f t="shared" si="31"/>
        <v>343</v>
      </c>
      <c r="L194" s="24">
        <f t="shared" si="28"/>
        <v>0.9997207229263122</v>
      </c>
      <c r="M194" s="55">
        <f t="shared" si="29"/>
        <v>999.72072292631219</v>
      </c>
      <c r="N194" s="47">
        <f t="shared" si="32"/>
        <v>4.3441926906666595E-2</v>
      </c>
      <c r="O194" s="42">
        <f t="shared" si="33"/>
        <v>14.878859965533309</v>
      </c>
      <c r="P194" s="42">
        <f t="shared" si="30"/>
        <v>342.5</v>
      </c>
      <c r="Q194" s="47">
        <f t="shared" si="25"/>
        <v>0.2792770736878083</v>
      </c>
      <c r="R194" s="42">
        <f>SUM(O194:O$281)</f>
        <v>112.4846528372027</v>
      </c>
      <c r="S194" s="42">
        <f t="shared" si="26"/>
        <v>402.77080875942005</v>
      </c>
    </row>
    <row r="195" spans="4:19" ht="15.75" thickBot="1" x14ac:dyDescent="0.3">
      <c r="D195" s="46"/>
      <c r="E195" s="74"/>
      <c r="F195" s="23"/>
      <c r="G195" s="55"/>
      <c r="H195" s="57"/>
      <c r="I195" s="72">
        <f t="shared" si="27"/>
        <v>254.9807835700629</v>
      </c>
      <c r="J195" s="42">
        <f>SUM(O$31:O195)</f>
        <v>254919.24825851744</v>
      </c>
      <c r="K195" s="73">
        <f t="shared" si="31"/>
        <v>344</v>
      </c>
      <c r="L195" s="24">
        <f t="shared" si="28"/>
        <v>0.99975866686624815</v>
      </c>
      <c r="M195" s="55">
        <f t="shared" si="29"/>
        <v>999.75866686624818</v>
      </c>
      <c r="N195" s="47">
        <f t="shared" si="32"/>
        <v>3.7943939935985327E-2</v>
      </c>
      <c r="O195" s="42">
        <f t="shared" si="33"/>
        <v>13.03374336801096</v>
      </c>
      <c r="P195" s="42">
        <f t="shared" si="30"/>
        <v>343.5</v>
      </c>
      <c r="Q195" s="47">
        <f t="shared" si="25"/>
        <v>0.24133313375182297</v>
      </c>
      <c r="R195" s="42">
        <f>SUM(O195:O$281)</f>
        <v>97.605792871669394</v>
      </c>
      <c r="S195" s="42">
        <f t="shared" si="26"/>
        <v>404.4442275880906</v>
      </c>
    </row>
    <row r="196" spans="4:19" ht="15.75" thickBot="1" x14ac:dyDescent="0.3">
      <c r="D196" s="46"/>
      <c r="E196" s="74"/>
      <c r="F196" s="23"/>
      <c r="G196" s="55"/>
      <c r="H196" s="57"/>
      <c r="I196" s="72">
        <f t="shared" si="27"/>
        <v>254.98374645430926</v>
      </c>
      <c r="J196" s="42">
        <f>SUM(O$31:O196)</f>
        <v>254930.64805744146</v>
      </c>
      <c r="K196" s="73">
        <f t="shared" si="31"/>
        <v>345</v>
      </c>
      <c r="L196" s="24">
        <f t="shared" si="28"/>
        <v>0.9997917577194384</v>
      </c>
      <c r="M196" s="55">
        <f t="shared" si="29"/>
        <v>999.79175771943835</v>
      </c>
      <c r="N196" s="47">
        <f t="shared" si="32"/>
        <v>3.309085319017413E-2</v>
      </c>
      <c r="O196" s="42">
        <f t="shared" si="33"/>
        <v>11.399798924014988</v>
      </c>
      <c r="P196" s="42">
        <f t="shared" si="30"/>
        <v>344.5</v>
      </c>
      <c r="Q196" s="47">
        <f t="shared" si="25"/>
        <v>0.20824228056164884</v>
      </c>
      <c r="R196" s="42">
        <f>SUM(O196:O$281)</f>
        <v>84.572049503658434</v>
      </c>
      <c r="S196" s="42">
        <f t="shared" si="26"/>
        <v>406.12333516305972</v>
      </c>
    </row>
    <row r="197" spans="4:19" ht="15.75" thickBot="1" x14ac:dyDescent="0.3">
      <c r="D197" s="46"/>
      <c r="E197" s="74"/>
      <c r="F197" s="23"/>
      <c r="G197" s="55"/>
      <c r="H197" s="57"/>
      <c r="I197" s="72">
        <f t="shared" si="27"/>
        <v>254.98635507061402</v>
      </c>
      <c r="J197" s="42">
        <f>SUM(O$31:O197)</f>
        <v>254940.6033437415</v>
      </c>
      <c r="K197" s="73">
        <f t="shared" si="31"/>
        <v>346</v>
      </c>
      <c r="L197" s="24">
        <f t="shared" si="28"/>
        <v>0.99982057186213025</v>
      </c>
      <c r="M197" s="55">
        <f t="shared" si="29"/>
        <v>999.82057186213024</v>
      </c>
      <c r="N197" s="47">
        <f t="shared" si="32"/>
        <v>2.8814142691885536E-2</v>
      </c>
      <c r="O197" s="42">
        <f t="shared" si="33"/>
        <v>9.9552863000464527</v>
      </c>
      <c r="P197" s="42">
        <f t="shared" si="30"/>
        <v>345.5</v>
      </c>
      <c r="Q197" s="47">
        <f t="shared" si="25"/>
        <v>0.1794281378697633</v>
      </c>
      <c r="R197" s="42">
        <f>SUM(O197:O$281)</f>
        <v>73.172250579643446</v>
      </c>
      <c r="S197" s="42">
        <f t="shared" si="26"/>
        <v>407.80811442603851</v>
      </c>
    </row>
    <row r="198" spans="4:19" ht="15.75" thickBot="1" x14ac:dyDescent="0.3">
      <c r="D198" s="46"/>
      <c r="E198" s="74"/>
      <c r="F198" s="23"/>
      <c r="G198" s="55"/>
      <c r="H198" s="57"/>
      <c r="I198" s="72">
        <f t="shared" si="27"/>
        <v>254.98864798870392</v>
      </c>
      <c r="J198" s="42">
        <f>SUM(O$31:O198)</f>
        <v>254949.28372651077</v>
      </c>
      <c r="K198" s="73">
        <f t="shared" si="31"/>
        <v>347</v>
      </c>
      <c r="L198" s="24">
        <f t="shared" si="28"/>
        <v>0.99984562347185402</v>
      </c>
      <c r="M198" s="55">
        <f t="shared" si="29"/>
        <v>999.84562347185397</v>
      </c>
      <c r="N198" s="47">
        <f t="shared" si="32"/>
        <v>2.5051609723732327E-2</v>
      </c>
      <c r="O198" s="42">
        <f t="shared" si="33"/>
        <v>8.6803827692732511</v>
      </c>
      <c r="P198" s="42">
        <f t="shared" si="30"/>
        <v>346.5</v>
      </c>
      <c r="Q198" s="47">
        <f t="shared" si="25"/>
        <v>0.15437652814603098</v>
      </c>
      <c r="R198" s="42">
        <f>SUM(O198:O$281)</f>
        <v>63.216964279596993</v>
      </c>
      <c r="S198" s="42">
        <f t="shared" si="26"/>
        <v>409.49854902681528</v>
      </c>
    </row>
    <row r="199" spans="4:19" ht="15.75" thickBot="1" x14ac:dyDescent="0.3">
      <c r="D199" s="46"/>
      <c r="E199" s="74"/>
      <c r="F199" s="23"/>
      <c r="G199" s="55"/>
      <c r="H199" s="57"/>
      <c r="I199" s="72">
        <f t="shared" si="27"/>
        <v>254.99066009259613</v>
      </c>
      <c r="J199" s="42">
        <f>SUM(O$31:O199)</f>
        <v>254956.84078142251</v>
      </c>
      <c r="K199" s="73">
        <f t="shared" si="31"/>
        <v>348</v>
      </c>
      <c r="L199" s="24">
        <f t="shared" si="28"/>
        <v>0.99986737039246332</v>
      </c>
      <c r="M199" s="55">
        <f t="shared" si="29"/>
        <v>999.86737039246327</v>
      </c>
      <c r="N199" s="47">
        <f t="shared" si="32"/>
        <v>2.1746920609302833E-2</v>
      </c>
      <c r="O199" s="42">
        <f t="shared" si="33"/>
        <v>7.5570549117327346</v>
      </c>
      <c r="P199" s="42">
        <f t="shared" si="30"/>
        <v>347.5</v>
      </c>
      <c r="Q199" s="47">
        <f t="shared" si="25"/>
        <v>0.13262960753672814</v>
      </c>
      <c r="R199" s="42">
        <f>SUM(O199:O$281)</f>
        <v>54.536581510323742</v>
      </c>
      <c r="S199" s="42">
        <f t="shared" si="26"/>
        <v>411.19462330627289</v>
      </c>
    </row>
    <row r="200" spans="4:19" ht="15.75" thickBot="1" x14ac:dyDescent="0.3">
      <c r="D200" s="46"/>
      <c r="E200" s="74"/>
      <c r="F200" s="23"/>
      <c r="G200" s="55"/>
      <c r="H200" s="57"/>
      <c r="I200" s="72">
        <f t="shared" si="27"/>
        <v>254.99242286606776</v>
      </c>
      <c r="J200" s="42">
        <f>SUM(O$31:O200)</f>
        <v>254963.40971514754</v>
      </c>
      <c r="K200" s="73">
        <f t="shared" si="31"/>
        <v>349</v>
      </c>
      <c r="L200" s="24">
        <f t="shared" si="28"/>
        <v>0.99988621955666712</v>
      </c>
      <c r="M200" s="55">
        <f t="shared" si="29"/>
        <v>999.88621955666713</v>
      </c>
      <c r="N200" s="47">
        <f t="shared" si="32"/>
        <v>1.8849164203857072E-2</v>
      </c>
      <c r="O200" s="42">
        <f t="shared" si="33"/>
        <v>6.5689337250441895</v>
      </c>
      <c r="P200" s="42">
        <f t="shared" si="30"/>
        <v>348.5</v>
      </c>
      <c r="Q200" s="47">
        <f t="shared" si="25"/>
        <v>0.11378044333287107</v>
      </c>
      <c r="R200" s="42">
        <f>SUM(O200:O$281)</f>
        <v>46.979526598591008</v>
      </c>
      <c r="S200" s="42">
        <f t="shared" si="26"/>
        <v>412.89632227174371</v>
      </c>
    </row>
    <row r="201" spans="4:19" ht="15.75" thickBot="1" x14ac:dyDescent="0.3">
      <c r="D201" s="46"/>
      <c r="E201" s="74"/>
      <c r="F201" s="23"/>
      <c r="G201" s="55"/>
      <c r="H201" s="57"/>
      <c r="I201" s="72">
        <f t="shared" si="27"/>
        <v>254.99396466444733</v>
      </c>
      <c r="J201" s="42">
        <f>SUM(O$31:O201)</f>
        <v>254969.11090894102</v>
      </c>
      <c r="K201" s="73">
        <f t="shared" si="31"/>
        <v>350</v>
      </c>
      <c r="L201" s="24">
        <f t="shared" si="28"/>
        <v>0.9999025319852608</v>
      </c>
      <c r="M201" s="55">
        <f t="shared" si="29"/>
        <v>999.90253198526079</v>
      </c>
      <c r="N201" s="47">
        <f t="shared" si="32"/>
        <v>1.6312428593664663E-2</v>
      </c>
      <c r="O201" s="42">
        <f t="shared" si="33"/>
        <v>5.7011937934857997</v>
      </c>
      <c r="P201" s="42">
        <f t="shared" si="30"/>
        <v>349.5</v>
      </c>
      <c r="Q201" s="47">
        <f t="shared" si="25"/>
        <v>9.746801473920641E-2</v>
      </c>
      <c r="R201" s="42">
        <f>SUM(O201:O$281)</f>
        <v>40.410592873546818</v>
      </c>
      <c r="S201" s="42">
        <f t="shared" si="26"/>
        <v>414.60363157773128</v>
      </c>
    </row>
    <row r="202" spans="4:19" ht="15.75" thickBot="1" x14ac:dyDescent="0.3">
      <c r="D202" s="46"/>
      <c r="E202" s="74"/>
      <c r="F202" s="23"/>
      <c r="G202" s="55"/>
      <c r="H202" s="57"/>
      <c r="I202" s="72">
        <f t="shared" si="27"/>
        <v>254.99531097228203</v>
      </c>
      <c r="J202" s="42">
        <f>SUM(O$31:O202)</f>
        <v>254974.0513459768</v>
      </c>
      <c r="K202" s="73">
        <f t="shared" si="31"/>
        <v>351</v>
      </c>
      <c r="L202" s="24">
        <f t="shared" si="28"/>
        <v>0.99991662738336573</v>
      </c>
      <c r="M202" s="55">
        <f t="shared" si="29"/>
        <v>999.91662738336572</v>
      </c>
      <c r="N202" s="47">
        <f t="shared" si="32"/>
        <v>1.4095398104927881E-2</v>
      </c>
      <c r="O202" s="42">
        <f t="shared" si="33"/>
        <v>4.9404370357772223</v>
      </c>
      <c r="P202" s="42">
        <f t="shared" si="30"/>
        <v>350.5</v>
      </c>
      <c r="Q202" s="47">
        <f t="shared" si="25"/>
        <v>8.3372616634278529E-2</v>
      </c>
      <c r="R202" s="42">
        <f>SUM(O202:O$281)</f>
        <v>34.709399080061019</v>
      </c>
      <c r="S202" s="42">
        <f t="shared" si="26"/>
        <v>416.31653750675616</v>
      </c>
    </row>
    <row r="203" spans="4:19" ht="15.75" thickBot="1" x14ac:dyDescent="0.3">
      <c r="D203" s="46"/>
      <c r="E203" s="74"/>
      <c r="F203" s="23"/>
      <c r="G203" s="55"/>
      <c r="H203" s="57"/>
      <c r="I203" s="72">
        <f t="shared" si="27"/>
        <v>254.99648464662229</v>
      </c>
      <c r="J203" s="42">
        <f>SUM(O$31:O203)</f>
        <v>254978.32592741572</v>
      </c>
      <c r="K203" s="73">
        <f t="shared" si="31"/>
        <v>352</v>
      </c>
      <c r="L203" s="24">
        <f t="shared" si="28"/>
        <v>0.99992878835474241</v>
      </c>
      <c r="M203" s="55">
        <f t="shared" si="29"/>
        <v>999.92878835474244</v>
      </c>
      <c r="N203" s="47">
        <f t="shared" si="32"/>
        <v>1.2160971376715679E-2</v>
      </c>
      <c r="O203" s="42">
        <f t="shared" si="33"/>
        <v>4.2745814389155612</v>
      </c>
      <c r="P203" s="42">
        <f t="shared" si="30"/>
        <v>351.5</v>
      </c>
      <c r="Q203" s="47">
        <f t="shared" si="25"/>
        <v>7.121164525756285E-2</v>
      </c>
      <c r="R203" s="42">
        <f>SUM(O203:O$281)</f>
        <v>29.768962044283796</v>
      </c>
      <c r="S203" s="42">
        <f t="shared" si="26"/>
        <v>418.03502694838045</v>
      </c>
    </row>
    <row r="204" spans="4:19" ht="15.75" thickBot="1" x14ac:dyDescent="0.3">
      <c r="D204" s="46"/>
      <c r="E204" s="74"/>
      <c r="F204" s="23"/>
      <c r="G204" s="55"/>
      <c r="H204" s="57"/>
      <c r="I204" s="72">
        <f t="shared" si="27"/>
        <v>254.99750614583209</v>
      </c>
      <c r="J204" s="42">
        <f>SUM(O$31:O204)</f>
        <v>254982.01868249752</v>
      </c>
      <c r="K204" s="73">
        <f t="shared" si="31"/>
        <v>353</v>
      </c>
      <c r="L204" s="24">
        <f t="shared" si="28"/>
        <v>0.99993926425568369</v>
      </c>
      <c r="M204" s="55">
        <f t="shared" si="29"/>
        <v>999.93926425568372</v>
      </c>
      <c r="N204" s="47">
        <f t="shared" si="32"/>
        <v>1.0475900941287364E-2</v>
      </c>
      <c r="O204" s="42">
        <f t="shared" si="33"/>
        <v>3.6927550818037957</v>
      </c>
      <c r="P204" s="42">
        <f t="shared" si="30"/>
        <v>352.5</v>
      </c>
      <c r="Q204" s="47">
        <f t="shared" si="25"/>
        <v>6.0735744316275486E-2</v>
      </c>
      <c r="R204" s="42">
        <f>SUM(O204:O$281)</f>
        <v>25.494380605368235</v>
      </c>
      <c r="S204" s="42">
        <f t="shared" si="26"/>
        <v>419.75908737709256</v>
      </c>
    </row>
    <row r="205" spans="4:19" ht="15.75" thickBot="1" x14ac:dyDescent="0.3">
      <c r="D205" s="46"/>
      <c r="E205" s="74"/>
      <c r="F205" s="23"/>
      <c r="G205" s="55"/>
      <c r="H205" s="57"/>
      <c r="I205" s="72">
        <f t="shared" si="27"/>
        <v>254.99839374398047</v>
      </c>
      <c r="J205" s="42">
        <f>SUM(O$31:O205)</f>
        <v>254985.20387815643</v>
      </c>
      <c r="K205" s="73">
        <f t="shared" si="31"/>
        <v>354</v>
      </c>
      <c r="L205" s="24">
        <f t="shared" si="28"/>
        <v>0.99994827471016434</v>
      </c>
      <c r="M205" s="55">
        <f t="shared" si="29"/>
        <v>999.94827471016436</v>
      </c>
      <c r="N205" s="47">
        <f t="shared" si="32"/>
        <v>9.0104544806308695E-3</v>
      </c>
      <c r="O205" s="42">
        <f t="shared" si="33"/>
        <v>3.1851956589030124</v>
      </c>
      <c r="P205" s="42">
        <f t="shared" si="30"/>
        <v>353.5</v>
      </c>
      <c r="Q205" s="47">
        <f t="shared" si="25"/>
        <v>5.1725289835644617E-2</v>
      </c>
      <c r="R205" s="42">
        <f>SUM(O205:O$281)</f>
        <v>21.801625523564439</v>
      </c>
      <c r="S205" s="42">
        <f t="shared" si="26"/>
        <v>421.48870683641167</v>
      </c>
    </row>
    <row r="206" spans="4:19" ht="15.75" thickBot="1" x14ac:dyDescent="0.3">
      <c r="D206" s="46"/>
      <c r="E206" s="74"/>
      <c r="F206" s="23"/>
      <c r="G206" s="55"/>
      <c r="H206" s="57"/>
      <c r="I206" s="72">
        <f t="shared" si="27"/>
        <v>254.99916373099907</v>
      </c>
      <c r="J206" s="42">
        <f>SUM(O$31:O206)</f>
        <v>254987.94703378587</v>
      </c>
      <c r="K206" s="73">
        <f t="shared" si="31"/>
        <v>355</v>
      </c>
      <c r="L206" s="24">
        <f t="shared" si="28"/>
        <v>0.99995601280784963</v>
      </c>
      <c r="M206" s="55">
        <f t="shared" si="29"/>
        <v>999.95601280784967</v>
      </c>
      <c r="N206" s="47">
        <f t="shared" si="32"/>
        <v>7.7380976853191896E-3</v>
      </c>
      <c r="O206" s="42">
        <f t="shared" si="33"/>
        <v>2.7431556294456527</v>
      </c>
      <c r="P206" s="42">
        <f t="shared" si="30"/>
        <v>354.5</v>
      </c>
      <c r="Q206" s="47">
        <f t="shared" si="25"/>
        <v>4.3987192150325427E-2</v>
      </c>
      <c r="R206" s="42">
        <f>SUM(O206:O$281)</f>
        <v>18.616429864661427</v>
      </c>
      <c r="S206" s="42">
        <f t="shared" si="26"/>
        <v>423.22387391857421</v>
      </c>
    </row>
    <row r="207" spans="4:19" ht="15.75" thickBot="1" x14ac:dyDescent="0.3">
      <c r="D207" s="46"/>
      <c r="E207" s="74"/>
      <c r="F207" s="23"/>
      <c r="G207" s="55"/>
      <c r="H207" s="57"/>
      <c r="I207" s="72">
        <f t="shared" si="27"/>
        <v>254.99983059889982</v>
      </c>
      <c r="J207" s="42">
        <f>SUM(O$31:O207)</f>
        <v>254990.30584683083</v>
      </c>
      <c r="K207" s="73">
        <f t="shared" si="31"/>
        <v>356</v>
      </c>
      <c r="L207" s="24">
        <f t="shared" si="28"/>
        <v>0.99996264800628842</v>
      </c>
      <c r="M207" s="55">
        <f t="shared" si="29"/>
        <v>999.96264800628842</v>
      </c>
      <c r="N207" s="47">
        <f t="shared" si="32"/>
        <v>6.6351984387438279E-3</v>
      </c>
      <c r="O207" s="42">
        <f t="shared" si="33"/>
        <v>2.3588130449734308</v>
      </c>
      <c r="P207" s="42">
        <f t="shared" si="30"/>
        <v>355.5</v>
      </c>
      <c r="Q207" s="47">
        <f t="shared" si="25"/>
        <v>3.7351993711581599E-2</v>
      </c>
      <c r="R207" s="42">
        <f>SUM(O207:O$281)</f>
        <v>15.873274235215774</v>
      </c>
      <c r="S207" s="42">
        <f t="shared" si="26"/>
        <v>424.96457773535138</v>
      </c>
    </row>
    <row r="208" spans="4:19" ht="15.75" thickBot="1" x14ac:dyDescent="0.3">
      <c r="D208" s="46"/>
      <c r="E208" s="74"/>
      <c r="F208" s="23"/>
      <c r="G208" s="55"/>
      <c r="H208" s="57"/>
      <c r="I208" s="72">
        <f t="shared" si="27"/>
        <v>255.00040721443995</v>
      </c>
      <c r="J208" s="42">
        <f>SUM(O$31:O208)</f>
        <v>254992.3310348755</v>
      </c>
      <c r="K208" s="73">
        <f t="shared" si="31"/>
        <v>357</v>
      </c>
      <c r="L208" s="24">
        <f t="shared" si="28"/>
        <v>0.99996832875816688</v>
      </c>
      <c r="M208" s="55">
        <f t="shared" si="29"/>
        <v>999.96832875816688</v>
      </c>
      <c r="N208" s="47">
        <f t="shared" si="32"/>
        <v>5.6807518784580679E-3</v>
      </c>
      <c r="O208" s="42">
        <f t="shared" si="33"/>
        <v>2.0251880446703012</v>
      </c>
      <c r="P208" s="42">
        <f t="shared" si="30"/>
        <v>356.5</v>
      </c>
      <c r="Q208" s="47">
        <f t="shared" si="25"/>
        <v>3.1671241833123531E-2</v>
      </c>
      <c r="R208" s="42">
        <f>SUM(O208:O$281)</f>
        <v>13.514461190242343</v>
      </c>
      <c r="S208" s="42">
        <f t="shared" si="26"/>
        <v>426.71080791370088</v>
      </c>
    </row>
    <row r="209" spans="4:19" ht="15.75" thickBot="1" x14ac:dyDescent="0.3">
      <c r="D209" s="46"/>
      <c r="E209" s="74"/>
      <c r="F209" s="23"/>
      <c r="G209" s="55"/>
      <c r="H209" s="57"/>
      <c r="I209" s="72">
        <f t="shared" si="27"/>
        <v>255.00090497869758</v>
      </c>
      <c r="J209" s="42">
        <f>SUM(O$31:O209)</f>
        <v>254994.06709982461</v>
      </c>
      <c r="K209" s="73">
        <f t="shared" si="31"/>
        <v>358</v>
      </c>
      <c r="L209" s="24">
        <f t="shared" si="28"/>
        <v>0.99997318488389864</v>
      </c>
      <c r="M209" s="55">
        <f t="shared" si="29"/>
        <v>999.97318488389863</v>
      </c>
      <c r="N209" s="47">
        <f t="shared" si="32"/>
        <v>4.8561257317487616E-3</v>
      </c>
      <c r="O209" s="42">
        <f t="shared" si="33"/>
        <v>1.7360649491001823</v>
      </c>
      <c r="P209" s="42">
        <f t="shared" si="30"/>
        <v>357.5</v>
      </c>
      <c r="Q209" s="47">
        <f t="shared" si="25"/>
        <v>2.681511610137477E-2</v>
      </c>
      <c r="R209" s="42">
        <f>SUM(O209:O$281)</f>
        <v>11.489273145572042</v>
      </c>
      <c r="S209" s="42">
        <f t="shared" si="26"/>
        <v>428.46255455828532</v>
      </c>
    </row>
    <row r="210" spans="4:19" ht="15.75" thickBot="1" x14ac:dyDescent="0.3">
      <c r="D210" s="46"/>
      <c r="E210" s="74"/>
      <c r="F210" s="23"/>
      <c r="G210" s="55"/>
      <c r="H210" s="57"/>
      <c r="I210" s="72">
        <f t="shared" si="27"/>
        <v>255.00133397408209</v>
      </c>
      <c r="J210" s="42">
        <f>SUM(O$31:O210)</f>
        <v>254995.55301966524</v>
      </c>
      <c r="K210" s="73">
        <f t="shared" si="31"/>
        <v>359</v>
      </c>
      <c r="L210" s="24">
        <f t="shared" si="28"/>
        <v>0.99997732970911657</v>
      </c>
      <c r="M210" s="55">
        <f t="shared" si="29"/>
        <v>999.97732970911659</v>
      </c>
      <c r="N210" s="47">
        <f t="shared" si="32"/>
        <v>4.1448252179634437E-3</v>
      </c>
      <c r="O210" s="42">
        <f t="shared" si="33"/>
        <v>1.4859198406398946</v>
      </c>
      <c r="P210" s="42">
        <f t="shared" si="30"/>
        <v>358.5</v>
      </c>
      <c r="Q210" s="47">
        <f t="shared" si="25"/>
        <v>2.2670290883411326E-2</v>
      </c>
      <c r="R210" s="42">
        <f>SUM(O210:O$281)</f>
        <v>9.75320819647186</v>
      </c>
      <c r="S210" s="42">
        <f t="shared" si="26"/>
        <v>430.21980823407239</v>
      </c>
    </row>
    <row r="211" spans="4:19" ht="15.75" thickBot="1" x14ac:dyDescent="0.3">
      <c r="D211" s="46"/>
      <c r="E211" s="74"/>
      <c r="F211" s="23"/>
      <c r="G211" s="55"/>
      <c r="H211" s="57"/>
      <c r="I211" s="72">
        <f t="shared" si="27"/>
        <v>255.00170309935044</v>
      </c>
      <c r="J211" s="42">
        <f>SUM(O$31:O211)</f>
        <v>254996.82287314176</v>
      </c>
      <c r="K211" s="73">
        <f t="shared" si="31"/>
        <v>360</v>
      </c>
      <c r="L211" s="24">
        <f t="shared" si="28"/>
        <v>0.99998086198582459</v>
      </c>
      <c r="M211" s="55">
        <f t="shared" si="29"/>
        <v>999.98086198582462</v>
      </c>
      <c r="N211" s="47">
        <f t="shared" si="32"/>
        <v>3.5322767080288031E-3</v>
      </c>
      <c r="O211" s="42">
        <f t="shared" si="33"/>
        <v>1.2698534765363547</v>
      </c>
      <c r="P211" s="42">
        <f t="shared" si="30"/>
        <v>359.5</v>
      </c>
      <c r="Q211" s="47">
        <f t="shared" si="25"/>
        <v>1.9138014175382523E-2</v>
      </c>
      <c r="R211" s="42">
        <f>SUM(O211:O$281)</f>
        <v>8.2672883558319654</v>
      </c>
      <c r="S211" s="42">
        <f t="shared" si="26"/>
        <v>431.98255994952109</v>
      </c>
    </row>
    <row r="212" spans="4:19" ht="15.75" thickBot="1" x14ac:dyDescent="0.3">
      <c r="D212" s="46"/>
      <c r="E212" s="74"/>
      <c r="F212" s="23"/>
      <c r="G212" s="55"/>
      <c r="H212" s="57"/>
      <c r="I212" s="72">
        <f t="shared" si="27"/>
        <v>255.00202019323433</v>
      </c>
      <c r="J212" s="42">
        <f>SUM(O$31:O212)</f>
        <v>254997.9064024913</v>
      </c>
      <c r="K212" s="73">
        <f t="shared" si="31"/>
        <v>361</v>
      </c>
      <c r="L212" s="24">
        <f t="shared" si="28"/>
        <v>0.99998386761508828</v>
      </c>
      <c r="M212" s="55">
        <f t="shared" si="29"/>
        <v>999.98386761508823</v>
      </c>
      <c r="N212" s="47">
        <f t="shared" si="32"/>
        <v>3.0056292636118087E-3</v>
      </c>
      <c r="O212" s="42">
        <f t="shared" si="33"/>
        <v>1.083529349532057</v>
      </c>
      <c r="P212" s="42">
        <f t="shared" si="30"/>
        <v>360.5</v>
      </c>
      <c r="Q212" s="47">
        <f t="shared" si="25"/>
        <v>1.6132384911770714E-2</v>
      </c>
      <c r="R212" s="42">
        <f>SUM(O212:O$281)</f>
        <v>6.9974348792956107</v>
      </c>
      <c r="S212" s="42">
        <f t="shared" si="26"/>
        <v>433.75080111001159</v>
      </c>
    </row>
    <row r="213" spans="4:19" ht="15.75" thickBot="1" x14ac:dyDescent="0.3">
      <c r="D213" s="46"/>
      <c r="E213" s="74"/>
      <c r="F213" s="23"/>
      <c r="G213" s="55"/>
      <c r="H213" s="57"/>
      <c r="I213" s="72">
        <f t="shared" si="27"/>
        <v>255.00229214730717</v>
      </c>
      <c r="J213" s="42">
        <f>SUM(O$31:O213)</f>
        <v>254998.82951917915</v>
      </c>
      <c r="K213" s="73">
        <f t="shared" si="31"/>
        <v>362</v>
      </c>
      <c r="L213" s="24">
        <f t="shared" si="28"/>
        <v>0.99998642118822201</v>
      </c>
      <c r="M213" s="55">
        <f t="shared" si="29"/>
        <v>999.98642118822204</v>
      </c>
      <c r="N213" s="47">
        <f t="shared" si="32"/>
        <v>2.5535731338095502E-3</v>
      </c>
      <c r="O213" s="42">
        <f t="shared" si="33"/>
        <v>0.9231166878721524</v>
      </c>
      <c r="P213" s="42">
        <f t="shared" si="30"/>
        <v>361.5</v>
      </c>
      <c r="Q213" s="47">
        <f t="shared" si="25"/>
        <v>1.3578811777961164E-2</v>
      </c>
      <c r="R213" s="42">
        <f>SUM(O213:O$281)</f>
        <v>5.9139055297635537</v>
      </c>
      <c r="S213" s="42">
        <f t="shared" si="26"/>
        <v>435.52452353467385</v>
      </c>
    </row>
    <row r="214" spans="4:19" ht="15.75" thickBot="1" x14ac:dyDescent="0.3">
      <c r="D214" s="46"/>
      <c r="E214" s="74"/>
      <c r="F214" s="23"/>
      <c r="G214" s="55"/>
      <c r="H214" s="57"/>
      <c r="I214" s="72">
        <f t="shared" si="27"/>
        <v>255.0025250087306</v>
      </c>
      <c r="J214" s="42">
        <f>SUM(O$31:O214)</f>
        <v>254999.614757342</v>
      </c>
      <c r="K214" s="73">
        <f t="shared" si="31"/>
        <v>363</v>
      </c>
      <c r="L214" s="24">
        <f t="shared" si="28"/>
        <v>0.99998858736246443</v>
      </c>
      <c r="M214" s="55">
        <f t="shared" si="29"/>
        <v>999.98858736246439</v>
      </c>
      <c r="N214" s="47">
        <f t="shared" si="32"/>
        <v>2.1661742423475516E-3</v>
      </c>
      <c r="O214" s="42">
        <f t="shared" si="33"/>
        <v>0.78523816285098746</v>
      </c>
      <c r="P214" s="42">
        <f t="shared" si="30"/>
        <v>362.5</v>
      </c>
      <c r="Q214" s="47">
        <f t="shared" si="25"/>
        <v>1.1412637535613612E-2</v>
      </c>
      <c r="R214" s="42">
        <f>SUM(O214:O$281)</f>
        <v>4.9907888418914013</v>
      </c>
      <c r="S214" s="42">
        <f t="shared" si="26"/>
        <v>437.30371934773501</v>
      </c>
    </row>
    <row r="215" spans="4:19" ht="15.75" thickBot="1" x14ac:dyDescent="0.3">
      <c r="D215" s="46"/>
      <c r="E215" s="74"/>
      <c r="F215" s="23"/>
      <c r="G215" s="55"/>
      <c r="H215" s="57"/>
      <c r="I215" s="72">
        <f t="shared" si="27"/>
        <v>255.00272407352614</v>
      </c>
      <c r="J215" s="42">
        <f>SUM(O$31:O215)</f>
        <v>255000.28167940749</v>
      </c>
      <c r="K215" s="73">
        <f t="shared" si="31"/>
        <v>364</v>
      </c>
      <c r="L215" s="24">
        <f t="shared" si="28"/>
        <v>0.99999042208616584</v>
      </c>
      <c r="M215" s="55">
        <f t="shared" si="29"/>
        <v>999.99042208616584</v>
      </c>
      <c r="N215" s="47">
        <f t="shared" si="32"/>
        <v>1.8347237014495477E-3</v>
      </c>
      <c r="O215" s="42">
        <f t="shared" si="33"/>
        <v>0.66692206547691057</v>
      </c>
      <c r="P215" s="42">
        <f t="shared" si="30"/>
        <v>363.5</v>
      </c>
      <c r="Q215" s="47">
        <f t="shared" si="25"/>
        <v>9.5779138341640646E-3</v>
      </c>
      <c r="R215" s="42">
        <f>SUM(O215:O$281)</f>
        <v>4.2055506790404138</v>
      </c>
      <c r="S215" s="42">
        <f t="shared" si="26"/>
        <v>439.08838102503802</v>
      </c>
    </row>
    <row r="216" spans="4:19" ht="15.75" thickBot="1" x14ac:dyDescent="0.3">
      <c r="D216" s="46"/>
      <c r="E216" s="74"/>
      <c r="F216" s="23"/>
      <c r="G216" s="55"/>
      <c r="H216" s="57"/>
      <c r="I216" s="72">
        <f t="shared" si="27"/>
        <v>255.0028939710123</v>
      </c>
      <c r="J216" s="42">
        <f>SUM(O$31:O216)</f>
        <v>255000.84723810409</v>
      </c>
      <c r="K216" s="73">
        <f t="shared" si="31"/>
        <v>365</v>
      </c>
      <c r="L216" s="24">
        <f t="shared" si="28"/>
        <v>0.99999197368752824</v>
      </c>
      <c r="M216" s="55">
        <f t="shared" si="29"/>
        <v>999.99197368752823</v>
      </c>
      <c r="N216" s="47">
        <f t="shared" si="32"/>
        <v>1.5516013623937397E-3</v>
      </c>
      <c r="O216" s="42">
        <f t="shared" si="33"/>
        <v>0.56555869659251812</v>
      </c>
      <c r="P216" s="42">
        <f t="shared" si="30"/>
        <v>364.5</v>
      </c>
      <c r="Q216" s="47">
        <f t="shared" si="25"/>
        <v>8.0263124717703249E-3</v>
      </c>
      <c r="R216" s="42">
        <f>SUM(O216:O$281)</f>
        <v>3.5386286135635032</v>
      </c>
      <c r="S216" s="42">
        <f t="shared" si="26"/>
        <v>440.87850130546997</v>
      </c>
    </row>
    <row r="217" spans="4:19" ht="15.75" thickBot="1" x14ac:dyDescent="0.3">
      <c r="D217" s="46"/>
      <c r="E217" s="74"/>
      <c r="F217" s="23"/>
      <c r="G217" s="55"/>
      <c r="H217" s="57"/>
      <c r="I217" s="72">
        <f t="shared" si="27"/>
        <v>255.00303874003774</v>
      </c>
      <c r="J217" s="42">
        <f>SUM(O$31:O217)</f>
        <v>255001.32609882113</v>
      </c>
      <c r="K217" s="73">
        <f t="shared" si="31"/>
        <v>366</v>
      </c>
      <c r="L217" s="24">
        <f t="shared" si="28"/>
        <v>0.99999328383996888</v>
      </c>
      <c r="M217" s="55">
        <f t="shared" si="29"/>
        <v>999.99328383996885</v>
      </c>
      <c r="N217" s="47">
        <f t="shared" si="32"/>
        <v>1.3101524406238241E-3</v>
      </c>
      <c r="O217" s="42">
        <f t="shared" si="33"/>
        <v>0.4788607170480077</v>
      </c>
      <c r="P217" s="42">
        <f t="shared" si="30"/>
        <v>365.5</v>
      </c>
      <c r="Q217" s="47">
        <f t="shared" si="25"/>
        <v>6.7161600311465008E-3</v>
      </c>
      <c r="R217" s="42">
        <f>SUM(O217:O$281)</f>
        <v>2.9730699169709851</v>
      </c>
      <c r="S217" s="42">
        <f t="shared" si="26"/>
        <v>442.67407315835788</v>
      </c>
    </row>
    <row r="218" spans="4:19" ht="15.75" thickBot="1" x14ac:dyDescent="0.3">
      <c r="D218" s="46"/>
      <c r="E218" s="74"/>
      <c r="F218" s="23"/>
      <c r="G218" s="55"/>
      <c r="H218" s="57"/>
      <c r="I218" s="72">
        <f t="shared" si="27"/>
        <v>255.00316189762535</v>
      </c>
      <c r="J218" s="42">
        <f>SUM(O$31:O218)</f>
        <v>255001.73092602054</v>
      </c>
      <c r="K218" s="73">
        <f t="shared" si="31"/>
        <v>367</v>
      </c>
      <c r="L218" s="24">
        <f t="shared" si="28"/>
        <v>0.99999438841622923</v>
      </c>
      <c r="M218" s="55">
        <f t="shared" si="29"/>
        <v>999.99438841622919</v>
      </c>
      <c r="N218" s="47">
        <f t="shared" si="32"/>
        <v>1.1045762603316689E-3</v>
      </c>
      <c r="O218" s="42">
        <f t="shared" si="33"/>
        <v>0.40482719941155665</v>
      </c>
      <c r="P218" s="42">
        <f t="shared" si="30"/>
        <v>366.5</v>
      </c>
      <c r="Q218" s="47">
        <f t="shared" si="25"/>
        <v>5.611583770814832E-3</v>
      </c>
      <c r="R218" s="42">
        <f>SUM(O218:O$281)</f>
        <v>2.4942091999229774</v>
      </c>
      <c r="S218" s="42">
        <f t="shared" si="26"/>
        <v>444.47508970552263</v>
      </c>
    </row>
    <row r="219" spans="4:19" ht="15.75" thickBot="1" x14ac:dyDescent="0.3">
      <c r="D219" s="46"/>
      <c r="E219" s="74"/>
      <c r="F219" s="23"/>
      <c r="G219" s="55"/>
      <c r="H219" s="57"/>
      <c r="I219" s="72">
        <f t="shared" si="27"/>
        <v>255.003266500622</v>
      </c>
      <c r="J219" s="42">
        <f>SUM(O$31:O219)</f>
        <v>255002.07263714724</v>
      </c>
      <c r="K219" s="73">
        <f t="shared" si="31"/>
        <v>368</v>
      </c>
      <c r="L219" s="24">
        <f t="shared" si="28"/>
        <v>0.99999531824242438</v>
      </c>
      <c r="M219" s="55">
        <f t="shared" si="29"/>
        <v>999.99531824242433</v>
      </c>
      <c r="N219" s="47">
        <f t="shared" si="32"/>
        <v>9.2982619514714315E-4</v>
      </c>
      <c r="O219" s="42">
        <f t="shared" si="33"/>
        <v>0.34171112671657511</v>
      </c>
      <c r="P219" s="42">
        <f t="shared" si="30"/>
        <v>367.5</v>
      </c>
      <c r="Q219" s="47">
        <f t="shared" si="25"/>
        <v>4.6817575756676888E-3</v>
      </c>
      <c r="R219" s="42">
        <f>SUM(O219:O$281)</f>
        <v>2.0893820005114208</v>
      </c>
      <c r="S219" s="42">
        <f t="shared" si="26"/>
        <v>446.2815442154635</v>
      </c>
    </row>
    <row r="220" spans="4:19" ht="15.75" thickBot="1" x14ac:dyDescent="0.3">
      <c r="D220" s="46"/>
      <c r="E220" s="74"/>
      <c r="F220" s="23"/>
      <c r="G220" s="55"/>
      <c r="H220" s="57"/>
      <c r="I220" s="72">
        <f t="shared" si="27"/>
        <v>255.00335520092477</v>
      </c>
      <c r="J220" s="42">
        <f>SUM(O$31:O220)</f>
        <v>255002.36062723366</v>
      </c>
      <c r="K220" s="73">
        <f t="shared" si="31"/>
        <v>369</v>
      </c>
      <c r="L220" s="24">
        <f t="shared" si="28"/>
        <v>0.99999609976233317</v>
      </c>
      <c r="M220" s="55">
        <f t="shared" si="29"/>
        <v>999.99609976233319</v>
      </c>
      <c r="N220" s="47">
        <f t="shared" si="32"/>
        <v>7.8151990885544365E-4</v>
      </c>
      <c r="O220" s="42">
        <f t="shared" si="33"/>
        <v>0.28799008641323098</v>
      </c>
      <c r="P220" s="42">
        <f t="shared" si="30"/>
        <v>368.5</v>
      </c>
      <c r="Q220" s="47">
        <f t="shared" si="25"/>
        <v>3.9002376668122452E-3</v>
      </c>
      <c r="R220" s="42">
        <f>SUM(O220:O$281)</f>
        <v>1.7476708737948456</v>
      </c>
      <c r="S220" s="42">
        <f t="shared" si="26"/>
        <v>448.09342996352774</v>
      </c>
    </row>
    <row r="221" spans="4:19" ht="15.75" thickBot="1" x14ac:dyDescent="0.3">
      <c r="D221" s="46"/>
      <c r="E221" s="74"/>
      <c r="F221" s="23"/>
      <c r="G221" s="55"/>
      <c r="H221" s="57"/>
      <c r="I221" s="72">
        <f t="shared" si="27"/>
        <v>255.00343029482843</v>
      </c>
      <c r="J221" s="42">
        <f>SUM(O$31:O221)</f>
        <v>255002.60296715048</v>
      </c>
      <c r="K221" s="73">
        <f t="shared" si="31"/>
        <v>370</v>
      </c>
      <c r="L221" s="24">
        <f t="shared" si="28"/>
        <v>0.99999675562137735</v>
      </c>
      <c r="M221" s="55">
        <f t="shared" si="29"/>
        <v>999.99675562137736</v>
      </c>
      <c r="N221" s="47">
        <f t="shared" si="32"/>
        <v>6.5585904417275742E-4</v>
      </c>
      <c r="O221" s="42">
        <f t="shared" si="33"/>
        <v>0.24233991682183387</v>
      </c>
      <c r="P221" s="42">
        <f t="shared" si="30"/>
        <v>369.5</v>
      </c>
      <c r="Q221" s="47">
        <f t="shared" si="25"/>
        <v>3.2443786226394877E-3</v>
      </c>
      <c r="R221" s="42">
        <f>SUM(O221:O$281)</f>
        <v>1.4596807873816147</v>
      </c>
      <c r="S221" s="42">
        <f t="shared" si="26"/>
        <v>449.91074013244508</v>
      </c>
    </row>
    <row r="222" spans="4:19" ht="15.75" thickBot="1" x14ac:dyDescent="0.3">
      <c r="D222" s="46"/>
      <c r="E222" s="74"/>
      <c r="F222" s="23"/>
      <c r="G222" s="55"/>
      <c r="H222" s="57"/>
      <c r="I222" s="72">
        <f t="shared" si="27"/>
        <v>255.00349376701075</v>
      </c>
      <c r="J222" s="42">
        <f>SUM(O$31:O222)</f>
        <v>255002.80657822083</v>
      </c>
      <c r="K222" s="73">
        <f t="shared" si="31"/>
        <v>371</v>
      </c>
      <c r="L222" s="24">
        <f t="shared" si="28"/>
        <v>0.99999730517892216</v>
      </c>
      <c r="M222" s="55">
        <f t="shared" si="29"/>
        <v>999.99730517892215</v>
      </c>
      <c r="N222" s="47">
        <f t="shared" si="32"/>
        <v>5.4955754478669405E-4</v>
      </c>
      <c r="O222" s="42">
        <f t="shared" si="33"/>
        <v>0.20361107034347015</v>
      </c>
      <c r="P222" s="42">
        <f t="shared" si="30"/>
        <v>370.5</v>
      </c>
      <c r="Q222" s="47">
        <f t="shared" si="25"/>
        <v>2.6948210778527937E-3</v>
      </c>
      <c r="R222" s="42">
        <f>SUM(O222:O$281)</f>
        <v>1.2173408705597808</v>
      </c>
      <c r="S222" s="42">
        <f t="shared" si="26"/>
        <v>451.73346778545528</v>
      </c>
    </row>
    <row r="223" spans="4:19" ht="15.75" thickBot="1" x14ac:dyDescent="0.3">
      <c r="D223" s="46"/>
      <c r="E223" s="74"/>
      <c r="F223" s="23"/>
      <c r="G223" s="55"/>
      <c r="H223" s="57"/>
      <c r="I223" s="72">
        <f t="shared" si="27"/>
        <v>255.00354732964232</v>
      </c>
      <c r="J223" s="42">
        <f>SUM(O$31:O223)</f>
        <v>255002.9773856879</v>
      </c>
      <c r="K223" s="73">
        <f t="shared" si="31"/>
        <v>372</v>
      </c>
      <c r="L223" s="24">
        <f t="shared" si="28"/>
        <v>0.99999776495676085</v>
      </c>
      <c r="M223" s="55">
        <f t="shared" si="29"/>
        <v>999.99776495676088</v>
      </c>
      <c r="N223" s="47">
        <f t="shared" si="32"/>
        <v>4.5977783872785949E-4</v>
      </c>
      <c r="O223" s="42">
        <f t="shared" si="33"/>
        <v>0.1708074670873998</v>
      </c>
      <c r="P223" s="42">
        <f t="shared" si="30"/>
        <v>371.5</v>
      </c>
      <c r="Q223" s="47">
        <f t="shared" ref="Q223:Q280" si="34">$B$5-M223</f>
        <v>2.2350432391249342E-3</v>
      </c>
      <c r="R223" s="42">
        <f>SUM(O223:O$281)</f>
        <v>1.0137298002163107</v>
      </c>
      <c r="S223" s="42">
        <f t="shared" ref="S223:S280" si="35">R223/Q223</f>
        <v>453.56160564178032</v>
      </c>
    </row>
    <row r="224" spans="4:19" ht="15.75" thickBot="1" x14ac:dyDescent="0.3">
      <c r="D224" s="46"/>
      <c r="E224" s="74"/>
      <c r="F224" s="23"/>
      <c r="G224" s="55"/>
      <c r="H224" s="57"/>
      <c r="I224" s="72">
        <f t="shared" ref="I224:I281" si="36">J224/M224</f>
        <v>255.00359245707736</v>
      </c>
      <c r="J224" s="42">
        <f>SUM(O$31:O224)</f>
        <v>255003.12045331305</v>
      </c>
      <c r="K224" s="73">
        <f t="shared" si="31"/>
        <v>373</v>
      </c>
      <c r="L224" s="24">
        <f t="shared" ref="L224:L281" si="37">NORMDIST(K224,$B$6,$B$7,TRUE)</f>
        <v>0.99999814903092243</v>
      </c>
      <c r="M224" s="55">
        <f t="shared" ref="M224:M281" si="38">L224*$B$5</f>
        <v>999.99814903092238</v>
      </c>
      <c r="N224" s="47">
        <f t="shared" si="32"/>
        <v>3.8407416150221252E-4</v>
      </c>
      <c r="O224" s="42">
        <f t="shared" si="33"/>
        <v>0.14306762515957416</v>
      </c>
      <c r="P224" s="42">
        <f t="shared" ref="P224:P281" si="39">IF(N224=0,0,O224/N224)</f>
        <v>372.5</v>
      </c>
      <c r="Q224" s="47">
        <f t="shared" si="34"/>
        <v>1.8509690776227217E-3</v>
      </c>
      <c r="R224" s="42">
        <f>SUM(O224:O$281)</f>
        <v>0.84292233312891085</v>
      </c>
      <c r="S224" s="42">
        <f t="shared" si="35"/>
        <v>455.39514588299437</v>
      </c>
    </row>
    <row r="225" spans="4:19" ht="15.75" thickBot="1" x14ac:dyDescent="0.3">
      <c r="D225" s="46"/>
      <c r="E225" s="74"/>
      <c r="F225" s="23"/>
      <c r="G225" s="55"/>
      <c r="H225" s="57"/>
      <c r="I225" s="72">
        <f t="shared" si="36"/>
        <v>255.00363041655208</v>
      </c>
      <c r="J225" s="42">
        <f>SUM(O$31:O225)</f>
        <v>255003.24010117745</v>
      </c>
      <c r="K225" s="73">
        <f t="shared" ref="K225:K281" si="40">K224+1</f>
        <v>374</v>
      </c>
      <c r="L225" s="24">
        <f t="shared" si="37"/>
        <v>0.99999846937326342</v>
      </c>
      <c r="M225" s="55">
        <f t="shared" si="38"/>
        <v>999.99846937326345</v>
      </c>
      <c r="N225" s="47">
        <f t="shared" ref="N225:N281" si="41">M225-M224</f>
        <v>3.2034234106959047E-4</v>
      </c>
      <c r="O225" s="42">
        <f t="shared" ref="O225:O281" si="42">N225*(AVERAGE(K224:K225))</f>
        <v>0.11964786438949204</v>
      </c>
      <c r="P225" s="42">
        <f t="shared" si="39"/>
        <v>373.5</v>
      </c>
      <c r="Q225" s="47">
        <f t="shared" si="34"/>
        <v>1.5306267365531312E-3</v>
      </c>
      <c r="R225" s="42">
        <f>SUM(O225:O$281)</f>
        <v>0.69985470796933669</v>
      </c>
      <c r="S225" s="42">
        <f t="shared" si="35"/>
        <v>457.2340801685998</v>
      </c>
    </row>
    <row r="226" spans="4:19" ht="15.75" thickBot="1" x14ac:dyDescent="0.3">
      <c r="D226" s="46"/>
      <c r="E226" s="74"/>
      <c r="F226" s="23"/>
      <c r="G226" s="55"/>
      <c r="H226" s="57"/>
      <c r="I226" s="72">
        <f t="shared" si="36"/>
        <v>255.00366229528532</v>
      </c>
      <c r="J226" s="42">
        <f>SUM(O$31:O226)</f>
        <v>255003.34000856843</v>
      </c>
      <c r="K226" s="73">
        <f t="shared" si="40"/>
        <v>375</v>
      </c>
      <c r="L226" s="24">
        <f t="shared" si="37"/>
        <v>0.9999987361486733</v>
      </c>
      <c r="M226" s="55">
        <f t="shared" si="38"/>
        <v>999.99873614867329</v>
      </c>
      <c r="N226" s="47">
        <f t="shared" si="41"/>
        <v>2.6677540984110237E-4</v>
      </c>
      <c r="O226" s="42">
        <f t="shared" si="42"/>
        <v>9.9907390985492839E-2</v>
      </c>
      <c r="P226" s="42">
        <f t="shared" si="39"/>
        <v>374.5</v>
      </c>
      <c r="Q226" s="47">
        <f t="shared" si="34"/>
        <v>1.2638513267120288E-3</v>
      </c>
      <c r="R226" s="42">
        <f>SUM(O226:O$281)</f>
        <v>0.58020684357984464</v>
      </c>
      <c r="S226" s="42">
        <f t="shared" si="35"/>
        <v>459.07839895162448</v>
      </c>
    </row>
    <row r="227" spans="4:19" ht="15.75" thickBot="1" x14ac:dyDescent="0.3">
      <c r="D227" s="46"/>
      <c r="E227" s="74"/>
      <c r="F227" s="23"/>
      <c r="G227" s="55"/>
      <c r="H227" s="57"/>
      <c r="I227" s="72">
        <f t="shared" si="36"/>
        <v>255.00368902434889</v>
      </c>
      <c r="J227" s="42">
        <f>SUM(O$31:O227)</f>
        <v>255003.42330365517</v>
      </c>
      <c r="K227" s="73">
        <f t="shared" si="40"/>
        <v>376</v>
      </c>
      <c r="L227" s="24">
        <f t="shared" si="37"/>
        <v>0.99999895797313865</v>
      </c>
      <c r="M227" s="55">
        <f t="shared" si="38"/>
        <v>999.99895797313866</v>
      </c>
      <c r="N227" s="47">
        <f t="shared" si="41"/>
        <v>2.2182446537044598E-4</v>
      </c>
      <c r="O227" s="42">
        <f t="shared" si="42"/>
        <v>8.3295086746602465E-2</v>
      </c>
      <c r="P227" s="42">
        <f t="shared" si="39"/>
        <v>375.5</v>
      </c>
      <c r="Q227" s="47">
        <f t="shared" si="34"/>
        <v>1.0420268613415828E-3</v>
      </c>
      <c r="R227" s="42">
        <f>SUM(O227:O$281)</f>
        <v>0.48029945259435181</v>
      </c>
      <c r="S227" s="42">
        <f t="shared" si="35"/>
        <v>460.92809160022858</v>
      </c>
    </row>
    <row r="228" spans="4:19" ht="15.75" thickBot="1" x14ac:dyDescent="0.3">
      <c r="D228" s="46"/>
      <c r="E228" s="74"/>
      <c r="F228" s="23"/>
      <c r="G228" s="55"/>
      <c r="H228" s="57"/>
      <c r="I228" s="72">
        <f t="shared" si="36"/>
        <v>255.00371139964301</v>
      </c>
      <c r="J228" s="42">
        <f>SUM(O$31:O228)</f>
        <v>255003.49264148888</v>
      </c>
      <c r="K228" s="73">
        <f t="shared" si="40"/>
        <v>377</v>
      </c>
      <c r="L228" s="24">
        <f t="shared" si="37"/>
        <v>0.99999914213737151</v>
      </c>
      <c r="M228" s="55">
        <f t="shared" si="38"/>
        <v>999.99914213737156</v>
      </c>
      <c r="N228" s="47">
        <f t="shared" si="41"/>
        <v>1.8416423290545936E-4</v>
      </c>
      <c r="O228" s="42">
        <f t="shared" si="42"/>
        <v>6.9337833688905448E-2</v>
      </c>
      <c r="P228" s="42">
        <f t="shared" si="39"/>
        <v>376.5</v>
      </c>
      <c r="Q228" s="47">
        <f t="shared" si="34"/>
        <v>8.5786262843612349E-4</v>
      </c>
      <c r="R228" s="42">
        <f>SUM(O228:O$281)</f>
        <v>0.39700436584774934</v>
      </c>
      <c r="S228" s="42">
        <f t="shared" si="35"/>
        <v>462.78314579513159</v>
      </c>
    </row>
    <row r="229" spans="4:19" ht="15.75" thickBot="1" x14ac:dyDescent="0.3">
      <c r="D229" s="46"/>
      <c r="E229" s="74"/>
      <c r="F229" s="23"/>
      <c r="G229" s="55"/>
      <c r="H229" s="57"/>
      <c r="I229" s="72">
        <f t="shared" si="36"/>
        <v>255.00373010028716</v>
      </c>
      <c r="J229" s="42">
        <f>SUM(O$31:O229)</f>
        <v>255003.55027170992</v>
      </c>
      <c r="K229" s="73">
        <f t="shared" si="40"/>
        <v>378</v>
      </c>
      <c r="L229" s="24">
        <f t="shared" si="37"/>
        <v>0.99999929480020877</v>
      </c>
      <c r="M229" s="55">
        <f t="shared" si="38"/>
        <v>999.99929480020876</v>
      </c>
      <c r="N229" s="47">
        <f t="shared" si="41"/>
        <v>1.5266283719483908E-4</v>
      </c>
      <c r="O229" s="42">
        <f t="shared" si="42"/>
        <v>5.7630221041051755E-2</v>
      </c>
      <c r="P229" s="42">
        <f t="shared" si="39"/>
        <v>377.5</v>
      </c>
      <c r="Q229" s="47">
        <f t="shared" si="34"/>
        <v>7.051997912412844E-4</v>
      </c>
      <c r="R229" s="42">
        <f>SUM(O229:O$281)</f>
        <v>0.32766653215884389</v>
      </c>
      <c r="S229" s="42">
        <f t="shared" si="35"/>
        <v>464.6435467345915</v>
      </c>
    </row>
    <row r="230" spans="4:19" ht="15.75" thickBot="1" x14ac:dyDescent="0.3">
      <c r="D230" s="46"/>
      <c r="E230" s="74"/>
      <c r="F230" s="23"/>
      <c r="G230" s="55"/>
      <c r="H230" s="57"/>
      <c r="I230" s="72">
        <f t="shared" si="36"/>
        <v>255.00374570470819</v>
      </c>
      <c r="J230" s="42">
        <f>SUM(O$31:O230)</f>
        <v>255003.59809720254</v>
      </c>
      <c r="K230" s="73">
        <f t="shared" si="40"/>
        <v>379</v>
      </c>
      <c r="L230" s="24">
        <f t="shared" si="37"/>
        <v>0.99999942115553941</v>
      </c>
      <c r="M230" s="55">
        <f t="shared" si="38"/>
        <v>999.99942115553938</v>
      </c>
      <c r="N230" s="47">
        <f t="shared" si="41"/>
        <v>1.263553306216636E-4</v>
      </c>
      <c r="O230" s="42">
        <f t="shared" si="42"/>
        <v>4.7825492640299672E-2</v>
      </c>
      <c r="P230" s="42">
        <f t="shared" si="39"/>
        <v>378.5</v>
      </c>
      <c r="Q230" s="47">
        <f t="shared" si="34"/>
        <v>5.788444606196208E-4</v>
      </c>
      <c r="R230" s="42">
        <f>SUM(O230:O$281)</f>
        <v>0.27003631111779214</v>
      </c>
      <c r="S230" s="42">
        <f t="shared" si="35"/>
        <v>466.50927751598982</v>
      </c>
    </row>
    <row r="231" spans="4:19" ht="15.75" thickBot="1" x14ac:dyDescent="0.3">
      <c r="D231" s="46"/>
      <c r="E231" s="74"/>
      <c r="F231" s="23"/>
      <c r="G231" s="55"/>
      <c r="H231" s="57"/>
      <c r="I231" s="72">
        <f t="shared" si="36"/>
        <v>255.00375870468253</v>
      </c>
      <c r="J231" s="42">
        <f>SUM(O$31:O231)</f>
        <v>255003.63772480379</v>
      </c>
      <c r="K231" s="73">
        <f t="shared" si="40"/>
        <v>380</v>
      </c>
      <c r="L231" s="24">
        <f t="shared" si="37"/>
        <v>0.99999952557609606</v>
      </c>
      <c r="M231" s="55">
        <f t="shared" si="38"/>
        <v>999.99952557609606</v>
      </c>
      <c r="N231" s="47">
        <f t="shared" si="41"/>
        <v>1.0442055668136163E-4</v>
      </c>
      <c r="O231" s="42">
        <f t="shared" si="42"/>
        <v>3.9627601260576739E-2</v>
      </c>
      <c r="P231" s="42">
        <f t="shared" si="39"/>
        <v>379.5</v>
      </c>
      <c r="Q231" s="47">
        <f t="shared" si="34"/>
        <v>4.7442390393825917E-4</v>
      </c>
      <c r="R231" s="42">
        <f>SUM(O231:O$281)</f>
        <v>0.22221081847749247</v>
      </c>
      <c r="S231" s="42">
        <f t="shared" si="35"/>
        <v>468.3803169125531</v>
      </c>
    </row>
    <row r="232" spans="4:19" ht="15.75" thickBot="1" x14ac:dyDescent="0.3">
      <c r="D232" s="46"/>
      <c r="E232" s="74"/>
      <c r="F232" s="23"/>
      <c r="G232" s="55"/>
      <c r="H232" s="57"/>
      <c r="I232" s="72">
        <f t="shared" si="36"/>
        <v>255.00376951756598</v>
      </c>
      <c r="J232" s="42">
        <f>SUM(O$31:O232)</f>
        <v>255003.67050905715</v>
      </c>
      <c r="K232" s="73">
        <f t="shared" si="40"/>
        <v>381</v>
      </c>
      <c r="L232" s="24">
        <f t="shared" si="37"/>
        <v>0.9999996117370773</v>
      </c>
      <c r="M232" s="55">
        <f t="shared" si="38"/>
        <v>999.99961173707732</v>
      </c>
      <c r="N232" s="47">
        <f t="shared" si="41"/>
        <v>8.6160981254579383E-5</v>
      </c>
      <c r="O232" s="42">
        <f t="shared" si="42"/>
        <v>3.2784253367367455E-2</v>
      </c>
      <c r="P232" s="42">
        <f t="shared" si="39"/>
        <v>380.5</v>
      </c>
      <c r="Q232" s="47">
        <f t="shared" si="34"/>
        <v>3.8826292268367979E-4</v>
      </c>
      <c r="R232" s="42">
        <f>SUM(O232:O$281)</f>
        <v>0.18258321721691573</v>
      </c>
      <c r="S232" s="42">
        <f t="shared" si="35"/>
        <v>470.25663937956654</v>
      </c>
    </row>
    <row r="233" spans="4:19" ht="15.75" thickBot="1" x14ac:dyDescent="0.3">
      <c r="D233" s="46"/>
      <c r="E233" s="74"/>
      <c r="F233" s="23"/>
      <c r="G233" s="55"/>
      <c r="H233" s="57"/>
      <c r="I233" s="72">
        <f t="shared" si="36"/>
        <v>255.00377849692197</v>
      </c>
      <c r="J233" s="42">
        <f>SUM(O$31:O233)</f>
        <v>255003.69758988952</v>
      </c>
      <c r="K233" s="73">
        <f t="shared" si="40"/>
        <v>382</v>
      </c>
      <c r="L233" s="24">
        <f t="shared" si="37"/>
        <v>0.99999968272222106</v>
      </c>
      <c r="M233" s="55">
        <f t="shared" si="38"/>
        <v>999.99968272222111</v>
      </c>
      <c r="N233" s="47">
        <f t="shared" si="41"/>
        <v>7.098514379322296E-5</v>
      </c>
      <c r="O233" s="42">
        <f t="shared" si="42"/>
        <v>2.7080832357114559E-2</v>
      </c>
      <c r="P233" s="42">
        <f t="shared" si="39"/>
        <v>381.5</v>
      </c>
      <c r="Q233" s="47">
        <f t="shared" si="34"/>
        <v>3.1727777889045683E-4</v>
      </c>
      <c r="R233" s="42">
        <f>SUM(O233:O$281)</f>
        <v>0.14979896384954827</v>
      </c>
      <c r="S233" s="42">
        <f t="shared" si="35"/>
        <v>472.13821394427936</v>
      </c>
    </row>
    <row r="234" spans="4:19" ht="15.75" thickBot="1" x14ac:dyDescent="0.3">
      <c r="D234" s="46"/>
      <c r="E234" s="74"/>
      <c r="F234" s="23"/>
      <c r="G234" s="55"/>
      <c r="H234" s="57"/>
      <c r="I234" s="72">
        <f t="shared" si="36"/>
        <v>255.00378594173711</v>
      </c>
      <c r="J234" s="42">
        <f>SUM(O$31:O234)</f>
        <v>255003.71992499108</v>
      </c>
      <c r="K234" s="73">
        <f t="shared" si="40"/>
        <v>383</v>
      </c>
      <c r="L234" s="24">
        <f t="shared" si="37"/>
        <v>0.99999974111464351</v>
      </c>
      <c r="M234" s="55">
        <f t="shared" si="38"/>
        <v>999.99974111464348</v>
      </c>
      <c r="N234" s="47">
        <f t="shared" si="41"/>
        <v>5.8392422374708985E-5</v>
      </c>
      <c r="O234" s="42">
        <f t="shared" si="42"/>
        <v>2.2335101558326187E-2</v>
      </c>
      <c r="P234" s="42">
        <f t="shared" si="39"/>
        <v>382.5</v>
      </c>
      <c r="Q234" s="47">
        <f t="shared" si="34"/>
        <v>2.5888535651574784E-4</v>
      </c>
      <c r="R234" s="42">
        <f>SUM(O234:O$281)</f>
        <v>0.12271813149243371</v>
      </c>
      <c r="S234" s="42">
        <f t="shared" si="35"/>
        <v>474.02500142942171</v>
      </c>
    </row>
    <row r="235" spans="4:19" ht="15.75" thickBot="1" x14ac:dyDescent="0.3">
      <c r="D235" s="46"/>
      <c r="E235" s="74"/>
      <c r="F235" s="23"/>
      <c r="G235" s="55"/>
      <c r="H235" s="57"/>
      <c r="I235" s="72">
        <f t="shared" si="36"/>
        <v>255.00379210439613</v>
      </c>
      <c r="J235" s="42">
        <f>SUM(O$31:O235)</f>
        <v>255003.73831758928</v>
      </c>
      <c r="K235" s="73">
        <f t="shared" si="40"/>
        <v>384</v>
      </c>
      <c r="L235" s="24">
        <f t="shared" si="37"/>
        <v>0.99999978907448239</v>
      </c>
      <c r="M235" s="55">
        <f t="shared" si="38"/>
        <v>999.99978907448235</v>
      </c>
      <c r="N235" s="47">
        <f t="shared" si="41"/>
        <v>4.7959838866518112E-5</v>
      </c>
      <c r="O235" s="42">
        <f t="shared" si="42"/>
        <v>1.8392598205309696E-2</v>
      </c>
      <c r="P235" s="42">
        <f t="shared" si="39"/>
        <v>383.5</v>
      </c>
      <c r="Q235" s="47">
        <f t="shared" si="34"/>
        <v>2.1092551764922973E-4</v>
      </c>
      <c r="R235" s="42">
        <f>SUM(O235:O$281)</f>
        <v>0.10038302993410753</v>
      </c>
      <c r="S235" s="42">
        <f t="shared" si="35"/>
        <v>475.91695425417919</v>
      </c>
    </row>
    <row r="236" spans="4:19" ht="15.75" thickBot="1" x14ac:dyDescent="0.3">
      <c r="D236" s="46"/>
      <c r="E236" s="74"/>
      <c r="F236" s="23"/>
      <c r="G236" s="55"/>
      <c r="H236" s="57"/>
      <c r="I236" s="72">
        <f t="shared" si="36"/>
        <v>255.00379719756717</v>
      </c>
      <c r="J236" s="42">
        <f>SUM(O$31:O236)</f>
        <v>255003.75344022462</v>
      </c>
      <c r="K236" s="73">
        <f t="shared" si="40"/>
        <v>385</v>
      </c>
      <c r="L236" s="24">
        <f t="shared" si="37"/>
        <v>0.99999982840513346</v>
      </c>
      <c r="M236" s="55">
        <f t="shared" si="38"/>
        <v>999.99982840513348</v>
      </c>
      <c r="N236" s="47">
        <f t="shared" si="41"/>
        <v>3.9330651134150685E-5</v>
      </c>
      <c r="O236" s="42">
        <f t="shared" si="42"/>
        <v>1.5122635361080938E-2</v>
      </c>
      <c r="P236" s="42">
        <f t="shared" si="39"/>
        <v>384.5</v>
      </c>
      <c r="Q236" s="47">
        <f t="shared" si="34"/>
        <v>1.7159486651507905E-4</v>
      </c>
      <c r="R236" s="42">
        <f>SUM(O236:O$281)</f>
        <v>8.199043172879783E-2</v>
      </c>
      <c r="S236" s="42">
        <f t="shared" si="35"/>
        <v>477.81401270295493</v>
      </c>
    </row>
    <row r="237" spans="4:19" ht="15.75" thickBot="1" x14ac:dyDescent="0.3">
      <c r="D237" s="46"/>
      <c r="E237" s="74"/>
      <c r="F237" s="23"/>
      <c r="G237" s="55"/>
      <c r="H237" s="57"/>
      <c r="I237" s="72">
        <f t="shared" si="36"/>
        <v>255.00380140013459</v>
      </c>
      <c r="J237" s="42">
        <f>SUM(O$31:O237)</f>
        <v>255003.76585506488</v>
      </c>
      <c r="K237" s="73">
        <f t="shared" si="40"/>
        <v>386</v>
      </c>
      <c r="L237" s="24">
        <f t="shared" si="37"/>
        <v>0.99999986060964774</v>
      </c>
      <c r="M237" s="55">
        <f t="shared" si="38"/>
        <v>999.99986060964773</v>
      </c>
      <c r="N237" s="47">
        <f t="shared" si="41"/>
        <v>3.22045142411298E-5</v>
      </c>
      <c r="O237" s="42">
        <f t="shared" si="42"/>
        <v>1.2414840239955538E-2</v>
      </c>
      <c r="P237" s="42">
        <f t="shared" si="39"/>
        <v>385.5</v>
      </c>
      <c r="Q237" s="47">
        <f t="shared" si="34"/>
        <v>1.3939035227394925E-4</v>
      </c>
      <c r="R237" s="42">
        <f>SUM(O237:O$281)</f>
        <v>6.6867796367716892E-2</v>
      </c>
      <c r="S237" s="42">
        <f t="shared" si="35"/>
        <v>479.71610141496041</v>
      </c>
    </row>
    <row r="238" spans="4:19" ht="15.75" thickBot="1" x14ac:dyDescent="0.3">
      <c r="D238" s="46"/>
      <c r="E238" s="74"/>
      <c r="F238" s="23"/>
      <c r="G238" s="55"/>
      <c r="H238" s="57"/>
      <c r="I238" s="72">
        <f t="shared" si="36"/>
        <v>255.00380486230003</v>
      </c>
      <c r="J238" s="42">
        <f>SUM(O$31:O238)</f>
        <v>255003.77603122816</v>
      </c>
      <c r="K238" s="73">
        <f t="shared" si="40"/>
        <v>387</v>
      </c>
      <c r="L238" s="24">
        <f t="shared" si="37"/>
        <v>0.99999988693866004</v>
      </c>
      <c r="M238" s="55">
        <f t="shared" si="38"/>
        <v>999.9998869386601</v>
      </c>
      <c r="N238" s="47">
        <f t="shared" si="41"/>
        <v>2.6329012371206773E-5</v>
      </c>
      <c r="O238" s="42">
        <f t="shared" si="42"/>
        <v>1.0176163281471418E-2</v>
      </c>
      <c r="P238" s="42">
        <f t="shared" si="39"/>
        <v>386.5</v>
      </c>
      <c r="Q238" s="47">
        <f t="shared" si="34"/>
        <v>1.1306133990274247E-4</v>
      </c>
      <c r="R238" s="42">
        <f>SUM(O238:O$281)</f>
        <v>5.4452956127761354E-2</v>
      </c>
      <c r="S238" s="42">
        <f t="shared" si="35"/>
        <v>481.62312753946509</v>
      </c>
    </row>
    <row r="239" spans="4:19" ht="15.75" thickBot="1" x14ac:dyDescent="0.3">
      <c r="D239" s="46"/>
      <c r="E239" s="74"/>
      <c r="F239" s="23"/>
      <c r="G239" s="55"/>
      <c r="H239" s="57"/>
      <c r="I239" s="72">
        <f t="shared" si="36"/>
        <v>255.00380770995929</v>
      </c>
      <c r="J239" s="42">
        <f>SUM(O$31:O239)</f>
        <v>255003.7843595267</v>
      </c>
      <c r="K239" s="73">
        <f t="shared" si="40"/>
        <v>388</v>
      </c>
      <c r="L239" s="24">
        <f t="shared" si="37"/>
        <v>0.99999990843104347</v>
      </c>
      <c r="M239" s="55">
        <f t="shared" si="38"/>
        <v>999.99990843104342</v>
      </c>
      <c r="N239" s="47">
        <f t="shared" si="41"/>
        <v>2.1492383325494302E-5</v>
      </c>
      <c r="O239" s="42">
        <f t="shared" si="42"/>
        <v>8.328298538629042E-3</v>
      </c>
      <c r="P239" s="42">
        <f t="shared" si="39"/>
        <v>387.5</v>
      </c>
      <c r="Q239" s="47">
        <f t="shared" si="34"/>
        <v>9.1568956577248173E-5</v>
      </c>
      <c r="R239" s="42">
        <f>SUM(O239:O$281)</f>
        <v>4.4276792846289936E-2</v>
      </c>
      <c r="S239" s="42">
        <f t="shared" si="35"/>
        <v>483.53497190871389</v>
      </c>
    </row>
    <row r="240" spans="4:19" ht="15.75" thickBot="1" x14ac:dyDescent="0.3">
      <c r="D240" s="46"/>
      <c r="E240" s="74"/>
      <c r="F240" s="23"/>
      <c r="G240" s="55"/>
      <c r="H240" s="57"/>
      <c r="I240" s="72">
        <f t="shared" si="36"/>
        <v>255.00381004845025</v>
      </c>
      <c r="J240" s="42">
        <f>SUM(O$31:O240)</f>
        <v>255003.79116499177</v>
      </c>
      <c r="K240" s="73">
        <f t="shared" si="40"/>
        <v>389</v>
      </c>
      <c r="L240" s="24">
        <f t="shared" si="37"/>
        <v>0.99999992594832809</v>
      </c>
      <c r="M240" s="55">
        <f t="shared" si="38"/>
        <v>999.99992594832804</v>
      </c>
      <c r="N240" s="47">
        <f t="shared" si="41"/>
        <v>1.7517284618406848E-5</v>
      </c>
      <c r="O240" s="42">
        <f t="shared" si="42"/>
        <v>6.8054650742510603E-3</v>
      </c>
      <c r="P240" s="42">
        <f t="shared" si="39"/>
        <v>388.5</v>
      </c>
      <c r="Q240" s="47">
        <f t="shared" si="34"/>
        <v>7.4051671958841325E-5</v>
      </c>
      <c r="R240" s="42">
        <f>SUM(O240:O$281)</f>
        <v>3.5948494307660894E-2</v>
      </c>
      <c r="S240" s="42">
        <f t="shared" si="35"/>
        <v>485.45148754563479</v>
      </c>
    </row>
    <row r="241" spans="4:19" ht="15.75" thickBot="1" x14ac:dyDescent="0.3">
      <c r="D241" s="46"/>
      <c r="E241" s="74"/>
      <c r="F241" s="23"/>
      <c r="G241" s="55"/>
      <c r="H241" s="57"/>
      <c r="I241" s="72">
        <f t="shared" si="36"/>
        <v>255.00381196575523</v>
      </c>
      <c r="J241" s="42">
        <f>SUM(O$31:O241)</f>
        <v>255003.79671749289</v>
      </c>
      <c r="K241" s="73">
        <f t="shared" si="40"/>
        <v>390</v>
      </c>
      <c r="L241" s="24">
        <f t="shared" si="37"/>
        <v>0.99999994020378669</v>
      </c>
      <c r="M241" s="55">
        <f t="shared" si="38"/>
        <v>999.99994020378665</v>
      </c>
      <c r="N241" s="47">
        <f t="shared" si="41"/>
        <v>1.4255458609113703E-5</v>
      </c>
      <c r="O241" s="42">
        <f t="shared" si="42"/>
        <v>5.5525011282497871E-3</v>
      </c>
      <c r="P241" s="42">
        <f t="shared" si="39"/>
        <v>389.5</v>
      </c>
      <c r="Q241" s="47">
        <f t="shared" si="34"/>
        <v>5.9796213349727623E-5</v>
      </c>
      <c r="R241" s="42">
        <f>SUM(O241:O$281)</f>
        <v>2.9143029233409834E-2</v>
      </c>
      <c r="S241" s="42">
        <f t="shared" si="35"/>
        <v>487.3724873339757</v>
      </c>
    </row>
    <row r="242" spans="4:19" ht="15.75" thickBot="1" x14ac:dyDescent="0.3">
      <c r="D242" s="46"/>
      <c r="E242" s="74"/>
      <c r="F242" s="23"/>
      <c r="G242" s="55"/>
      <c r="H242" s="57"/>
      <c r="I242" s="72">
        <f t="shared" si="36"/>
        <v>255.00381353523201</v>
      </c>
      <c r="J242" s="42">
        <f>SUM(O$31:O242)</f>
        <v>255003.80124072457</v>
      </c>
      <c r="K242" s="73">
        <f t="shared" si="40"/>
        <v>391</v>
      </c>
      <c r="L242" s="24">
        <f t="shared" si="37"/>
        <v>0.99999995178696632</v>
      </c>
      <c r="M242" s="55">
        <f t="shared" si="38"/>
        <v>999.99995178696634</v>
      </c>
      <c r="N242" s="47">
        <f t="shared" si="41"/>
        <v>1.1583179684748757E-5</v>
      </c>
      <c r="O242" s="42">
        <f t="shared" si="42"/>
        <v>4.5232316668943895E-3</v>
      </c>
      <c r="P242" s="42">
        <f t="shared" si="39"/>
        <v>390.5</v>
      </c>
      <c r="Q242" s="47">
        <f t="shared" si="34"/>
        <v>4.8213033664978866E-5</v>
      </c>
      <c r="R242" s="42">
        <f>SUM(O242:O$281)</f>
        <v>2.3590528105160047E-2</v>
      </c>
      <c r="S242" s="42">
        <f t="shared" si="35"/>
        <v>489.29773366026143</v>
      </c>
    </row>
    <row r="243" spans="4:19" ht="15.75" thickBot="1" x14ac:dyDescent="0.3">
      <c r="D243" s="46"/>
      <c r="E243" s="74"/>
      <c r="F243" s="23"/>
      <c r="G243" s="55"/>
      <c r="H243" s="57"/>
      <c r="I243" s="72">
        <f t="shared" si="36"/>
        <v>255.00381481793801</v>
      </c>
      <c r="J243" s="42">
        <f>SUM(O$31:O243)</f>
        <v>255003.80491979717</v>
      </c>
      <c r="K243" s="73">
        <f t="shared" si="40"/>
        <v>392</v>
      </c>
      <c r="L243" s="24">
        <f t="shared" si="37"/>
        <v>0.99999996118434209</v>
      </c>
      <c r="M243" s="55">
        <f t="shared" si="38"/>
        <v>999.99996118434206</v>
      </c>
      <c r="N243" s="47">
        <f t="shared" si="41"/>
        <v>9.3973757202547858E-6</v>
      </c>
      <c r="O243" s="42">
        <f t="shared" si="42"/>
        <v>3.6790725944797487E-3</v>
      </c>
      <c r="P243" s="42">
        <f t="shared" si="39"/>
        <v>391.5</v>
      </c>
      <c r="Q243" s="47">
        <f t="shared" si="34"/>
        <v>3.881565794472408E-5</v>
      </c>
      <c r="R243" s="42">
        <f>SUM(O243:O$281)</f>
        <v>1.9067296438265657E-2</v>
      </c>
      <c r="S243" s="42">
        <f t="shared" si="35"/>
        <v>491.22692871569194</v>
      </c>
    </row>
    <row r="244" spans="4:19" ht="15.75" thickBot="1" x14ac:dyDescent="0.3">
      <c r="D244" s="46"/>
      <c r="E244" s="74"/>
      <c r="F244" s="23"/>
      <c r="G244" s="55"/>
      <c r="H244" s="57"/>
      <c r="I244" s="72">
        <f t="shared" si="36"/>
        <v>255.00381586460435</v>
      </c>
      <c r="J244" s="42">
        <f>SUM(O$31:O244)</f>
        <v>255003.80790763657</v>
      </c>
      <c r="K244" s="73">
        <f t="shared" si="40"/>
        <v>393</v>
      </c>
      <c r="L244" s="24">
        <f t="shared" si="37"/>
        <v>0.99999996879667175</v>
      </c>
      <c r="M244" s="55">
        <f t="shared" si="38"/>
        <v>999.99996879667174</v>
      </c>
      <c r="N244" s="47">
        <f t="shared" si="41"/>
        <v>7.6123296821606345E-6</v>
      </c>
      <c r="O244" s="42">
        <f t="shared" si="42"/>
        <v>2.9878394002480491E-3</v>
      </c>
      <c r="P244" s="42">
        <f t="shared" si="39"/>
        <v>392.5</v>
      </c>
      <c r="Q244" s="47">
        <f t="shared" si="34"/>
        <v>3.1203328262563446E-5</v>
      </c>
      <c r="R244" s="42">
        <f>SUM(O244:O$281)</f>
        <v>1.5388223843785909E-2</v>
      </c>
      <c r="S244" s="42">
        <f t="shared" si="35"/>
        <v>493.15969483448049</v>
      </c>
    </row>
    <row r="245" spans="4:19" ht="15.75" thickBot="1" x14ac:dyDescent="0.3">
      <c r="D245" s="46"/>
      <c r="E245" s="74"/>
      <c r="F245" s="23"/>
      <c r="G245" s="55"/>
      <c r="H245" s="57"/>
      <c r="I245" s="72">
        <f t="shared" si="36"/>
        <v>255.00381671730892</v>
      </c>
      <c r="J245" s="42">
        <f>SUM(O$31:O245)</f>
        <v>255003.81033036936</v>
      </c>
      <c r="K245" s="73">
        <f t="shared" si="40"/>
        <v>394</v>
      </c>
      <c r="L245" s="24">
        <f t="shared" si="37"/>
        <v>0.99999997495355308</v>
      </c>
      <c r="M245" s="55">
        <f t="shared" si="38"/>
        <v>999.99997495355308</v>
      </c>
      <c r="N245" s="47">
        <f t="shared" si="41"/>
        <v>6.1568813407575362E-6</v>
      </c>
      <c r="O245" s="42">
        <f t="shared" si="42"/>
        <v>2.4227328075880905E-3</v>
      </c>
      <c r="P245" s="42">
        <f t="shared" si="39"/>
        <v>393.5</v>
      </c>
      <c r="Q245" s="47">
        <f t="shared" si="34"/>
        <v>2.5046446921805909E-5</v>
      </c>
      <c r="R245" s="42">
        <f>SUM(O245:O$281)</f>
        <v>1.240038444353786E-2</v>
      </c>
      <c r="S245" s="42">
        <f t="shared" si="35"/>
        <v>495.09555116745327</v>
      </c>
    </row>
    <row r="246" spans="4:19" ht="15.75" thickBot="1" x14ac:dyDescent="0.3">
      <c r="D246" s="46"/>
      <c r="E246" s="74"/>
      <c r="F246" s="23"/>
      <c r="G246" s="55"/>
      <c r="H246" s="57"/>
      <c r="I246" s="72">
        <f t="shared" si="36"/>
        <v>255.00381741089203</v>
      </c>
      <c r="J246" s="42">
        <f>SUM(O$31:O246)</f>
        <v>255003.8122918462</v>
      </c>
      <c r="K246" s="73">
        <f t="shared" si="40"/>
        <v>395</v>
      </c>
      <c r="L246" s="24">
        <f t="shared" si="37"/>
        <v>0.99999997992561096</v>
      </c>
      <c r="M246" s="55">
        <f t="shared" si="38"/>
        <v>999.999979925611</v>
      </c>
      <c r="N246" s="47">
        <f t="shared" si="41"/>
        <v>4.972057922714157E-6</v>
      </c>
      <c r="O246" s="42">
        <f t="shared" si="42"/>
        <v>1.9614768505107349E-3</v>
      </c>
      <c r="P246" s="42">
        <f t="shared" si="39"/>
        <v>394.5</v>
      </c>
      <c r="Q246" s="47">
        <f t="shared" si="34"/>
        <v>2.0074388999091752E-5</v>
      </c>
      <c r="R246" s="42">
        <f>SUM(O246:O$281)</f>
        <v>9.9776516359497691E-3</v>
      </c>
      <c r="S246" s="42">
        <f t="shared" si="35"/>
        <v>497.03388912116822</v>
      </c>
    </row>
    <row r="247" spans="4:19" ht="15.75" thickBot="1" x14ac:dyDescent="0.3">
      <c r="D247" s="46"/>
      <c r="E247" s="74"/>
      <c r="F247" s="23"/>
      <c r="G247" s="55"/>
      <c r="H247" s="57"/>
      <c r="I247" s="72">
        <f t="shared" si="36"/>
        <v>255.00381797415122</v>
      </c>
      <c r="J247" s="42">
        <f>SUM(O$31:O247)</f>
        <v>255003.8138774338</v>
      </c>
      <c r="K247" s="73">
        <f t="shared" si="40"/>
        <v>396</v>
      </c>
      <c r="L247" s="24">
        <f t="shared" si="37"/>
        <v>0.99999998393468204</v>
      </c>
      <c r="M247" s="55">
        <f t="shared" si="38"/>
        <v>999.99998393468206</v>
      </c>
      <c r="N247" s="47">
        <f t="shared" si="41"/>
        <v>4.0090710626827786E-6</v>
      </c>
      <c r="O247" s="42">
        <f t="shared" si="42"/>
        <v>1.5855876052910389E-3</v>
      </c>
      <c r="P247" s="42">
        <f t="shared" si="39"/>
        <v>395.5</v>
      </c>
      <c r="Q247" s="47">
        <f t="shared" si="34"/>
        <v>1.6065317936408974E-5</v>
      </c>
      <c r="R247" s="42">
        <f>SUM(O247:O$281)</f>
        <v>8.0161747854390342E-3</v>
      </c>
      <c r="S247" s="42">
        <f t="shared" si="35"/>
        <v>498.97392738626763</v>
      </c>
    </row>
    <row r="248" spans="4:19" ht="15.75" thickBot="1" x14ac:dyDescent="0.3">
      <c r="D248" s="46"/>
      <c r="E248" s="74"/>
      <c r="F248" s="23"/>
      <c r="G248" s="55"/>
      <c r="H248" s="57"/>
      <c r="I248" s="72">
        <f t="shared" si="36"/>
        <v>255.00381843084833</v>
      </c>
      <c r="J248" s="42">
        <f>SUM(O$31:O248)</f>
        <v>255003.81515718848</v>
      </c>
      <c r="K248" s="73">
        <f t="shared" si="40"/>
        <v>397</v>
      </c>
      <c r="L248" s="24">
        <f t="shared" si="37"/>
        <v>0.99999998716231053</v>
      </c>
      <c r="M248" s="55">
        <f t="shared" si="38"/>
        <v>999.9999871623105</v>
      </c>
      <c r="N248" s="47">
        <f t="shared" si="41"/>
        <v>3.2276284400722943E-6</v>
      </c>
      <c r="O248" s="42">
        <f t="shared" si="42"/>
        <v>1.2797546764886647E-3</v>
      </c>
      <c r="P248" s="42">
        <f t="shared" si="39"/>
        <v>396.5</v>
      </c>
      <c r="Q248" s="47">
        <f t="shared" si="34"/>
        <v>1.2837689496336679E-5</v>
      </c>
      <c r="R248" s="42">
        <f>SUM(O248:O$281)</f>
        <v>6.4305871801479952E-3</v>
      </c>
      <c r="S248" s="42">
        <f t="shared" si="35"/>
        <v>500.91468421813801</v>
      </c>
    </row>
    <row r="249" spans="4:19" ht="15.75" thickBot="1" x14ac:dyDescent="0.3">
      <c r="D249" s="46"/>
      <c r="E249" s="74"/>
      <c r="F249" s="23"/>
      <c r="G249" s="55"/>
      <c r="H249" s="57"/>
      <c r="I249" s="72">
        <f t="shared" si="36"/>
        <v>255.00381880055625</v>
      </c>
      <c r="J249" s="42">
        <f>SUM(O$31:O249)</f>
        <v>255003.81618850661</v>
      </c>
      <c r="K249" s="73">
        <f t="shared" si="40"/>
        <v>398</v>
      </c>
      <c r="L249" s="24">
        <f t="shared" si="37"/>
        <v>0.99999998975682147</v>
      </c>
      <c r="M249" s="55">
        <f t="shared" si="38"/>
        <v>999.99998975682149</v>
      </c>
      <c r="N249" s="47">
        <f t="shared" si="41"/>
        <v>2.5945109882741235E-6</v>
      </c>
      <c r="O249" s="42">
        <f t="shared" si="42"/>
        <v>1.0313181178389641E-3</v>
      </c>
      <c r="P249" s="42">
        <f t="shared" si="39"/>
        <v>397.5</v>
      </c>
      <c r="Q249" s="47">
        <f t="shared" si="34"/>
        <v>1.0243178508062556E-5</v>
      </c>
      <c r="R249" s="42">
        <f>SUM(O249:O$281)</f>
        <v>5.1508325036593305E-3</v>
      </c>
      <c r="S249" s="42">
        <f t="shared" si="35"/>
        <v>502.85489993218755</v>
      </c>
    </row>
    <row r="250" spans="4:19" ht="15.75" thickBot="1" x14ac:dyDescent="0.3">
      <c r="D250" s="46"/>
      <c r="E250" s="74"/>
      <c r="F250" s="23"/>
      <c r="G250" s="55"/>
      <c r="H250" s="57"/>
      <c r="I250" s="72">
        <f t="shared" si="36"/>
        <v>255.00381909936962</v>
      </c>
      <c r="J250" s="42">
        <f>SUM(O$31:O250)</f>
        <v>255003.81701833452</v>
      </c>
      <c r="K250" s="73">
        <f t="shared" si="40"/>
        <v>399</v>
      </c>
      <c r="L250" s="24">
        <f t="shared" si="37"/>
        <v>0.99999999183920019</v>
      </c>
      <c r="M250" s="55">
        <f t="shared" si="38"/>
        <v>999.99999183920022</v>
      </c>
      <c r="N250" s="47">
        <f t="shared" si="41"/>
        <v>2.0823787281187833E-6</v>
      </c>
      <c r="O250" s="42">
        <f t="shared" si="42"/>
        <v>8.2982792315533516E-4</v>
      </c>
      <c r="P250" s="42">
        <f t="shared" si="39"/>
        <v>398.5</v>
      </c>
      <c r="Q250" s="47">
        <f t="shared" si="34"/>
        <v>8.1607997799437726E-6</v>
      </c>
      <c r="R250" s="42">
        <f>SUM(O250:O$281)</f>
        <v>4.1195143858203664E-3</v>
      </c>
      <c r="S250" s="42">
        <f t="shared" si="35"/>
        <v>504.79297334859376</v>
      </c>
    </row>
    <row r="251" spans="4:19" ht="15.75" thickBot="1" x14ac:dyDescent="0.3">
      <c r="D251" s="46"/>
      <c r="E251" s="74"/>
      <c r="F251" s="23"/>
      <c r="G251" s="55"/>
      <c r="H251" s="57"/>
      <c r="I251" s="72">
        <f t="shared" si="36"/>
        <v>255.00381934050026</v>
      </c>
      <c r="J251" s="42">
        <f>SUM(O$31:O251)</f>
        <v>255003.81768500744</v>
      </c>
      <c r="K251" s="73">
        <f t="shared" si="40"/>
        <v>400</v>
      </c>
      <c r="L251" s="24">
        <f t="shared" si="37"/>
        <v>0.99999999350796853</v>
      </c>
      <c r="M251" s="55">
        <f t="shared" si="38"/>
        <v>999.9999935079685</v>
      </c>
      <c r="N251" s="47">
        <f t="shared" si="41"/>
        <v>1.6687682773408596E-6</v>
      </c>
      <c r="O251" s="42">
        <f t="shared" si="42"/>
        <v>6.6667292679767343E-4</v>
      </c>
      <c r="P251" s="42">
        <f t="shared" si="39"/>
        <v>399.5</v>
      </c>
      <c r="Q251" s="47">
        <f t="shared" si="34"/>
        <v>6.492031502602913E-6</v>
      </c>
      <c r="R251" s="42">
        <f>SUM(O251:O$281)</f>
        <v>3.2896864626650313E-3</v>
      </c>
      <c r="S251" s="42">
        <f t="shared" si="35"/>
        <v>506.72681753717086</v>
      </c>
    </row>
    <row r="252" spans="4:19" ht="15.75" thickBot="1" x14ac:dyDescent="0.3">
      <c r="D252" s="46"/>
      <c r="E252" s="74"/>
      <c r="F252" s="23"/>
      <c r="G252" s="55"/>
      <c r="H252" s="57"/>
      <c r="I252" s="72">
        <f t="shared" si="36"/>
        <v>255.00381953477498</v>
      </c>
      <c r="J252" s="42">
        <f>SUM(O$31:O252)</f>
        <v>255003.8182197776</v>
      </c>
      <c r="K252" s="73">
        <f t="shared" si="40"/>
        <v>401</v>
      </c>
      <c r="L252" s="24">
        <f t="shared" si="37"/>
        <v>0.99999999484322488</v>
      </c>
      <c r="M252" s="55">
        <f t="shared" si="38"/>
        <v>999.99999484322484</v>
      </c>
      <c r="N252" s="47">
        <f t="shared" si="41"/>
        <v>1.3352563428270514E-6</v>
      </c>
      <c r="O252" s="42">
        <f t="shared" si="42"/>
        <v>5.3477016530223409E-4</v>
      </c>
      <c r="P252" s="42">
        <f t="shared" si="39"/>
        <v>400.5</v>
      </c>
      <c r="Q252" s="47">
        <f t="shared" si="34"/>
        <v>5.1567751597758615E-6</v>
      </c>
      <c r="R252" s="42">
        <f>SUM(O252:O$281)</f>
        <v>2.6230135358673579E-3</v>
      </c>
      <c r="S252" s="42">
        <f t="shared" si="35"/>
        <v>508.65384946924206</v>
      </c>
    </row>
    <row r="253" spans="4:19" ht="15.75" thickBot="1" x14ac:dyDescent="0.3">
      <c r="D253" s="46"/>
      <c r="E253" s="74"/>
      <c r="F253" s="23"/>
      <c r="G253" s="55"/>
      <c r="H253" s="57"/>
      <c r="I253" s="72">
        <f t="shared" si="36"/>
        <v>255.00381969105075</v>
      </c>
      <c r="J253" s="42">
        <f>SUM(O$31:O253)</f>
        <v>255003.81864808046</v>
      </c>
      <c r="K253" s="73">
        <f t="shared" si="40"/>
        <v>402</v>
      </c>
      <c r="L253" s="24">
        <f t="shared" si="37"/>
        <v>0.99999999590998168</v>
      </c>
      <c r="M253" s="55">
        <f t="shared" si="38"/>
        <v>999.99999590998164</v>
      </c>
      <c r="N253" s="47">
        <f t="shared" si="41"/>
        <v>1.0667567948985379E-6</v>
      </c>
      <c r="O253" s="42">
        <f t="shared" si="42"/>
        <v>4.2830285315176297E-4</v>
      </c>
      <c r="P253" s="42">
        <f t="shared" si="39"/>
        <v>401.5</v>
      </c>
      <c r="Q253" s="47">
        <f t="shared" si="34"/>
        <v>4.0900183648773236E-6</v>
      </c>
      <c r="R253" s="42">
        <f>SUM(O253:O$281)</f>
        <v>2.0882433705651238E-3</v>
      </c>
      <c r="S253" s="42">
        <f t="shared" si="35"/>
        <v>510.57065867912274</v>
      </c>
    </row>
    <row r="254" spans="4:19" ht="15.75" thickBot="1" x14ac:dyDescent="0.3">
      <c r="D254" s="46"/>
      <c r="E254" s="74"/>
      <c r="F254" s="23"/>
      <c r="G254" s="55"/>
      <c r="H254" s="57"/>
      <c r="I254" s="72">
        <f t="shared" si="36"/>
        <v>255.00381981656102</v>
      </c>
      <c r="J254" s="42">
        <f>SUM(O$31:O254)</f>
        <v>255003.81899058339</v>
      </c>
      <c r="K254" s="73">
        <f t="shared" si="40"/>
        <v>403</v>
      </c>
      <c r="L254" s="24">
        <f t="shared" si="37"/>
        <v>0.99999999676092055</v>
      </c>
      <c r="M254" s="55">
        <f t="shared" si="38"/>
        <v>999.99999676092057</v>
      </c>
      <c r="N254" s="47">
        <f t="shared" si="41"/>
        <v>8.5093893176235724E-7</v>
      </c>
      <c r="O254" s="42">
        <f t="shared" si="42"/>
        <v>3.4250292003434879E-4</v>
      </c>
      <c r="P254" s="42">
        <f t="shared" si="39"/>
        <v>402.5</v>
      </c>
      <c r="Q254" s="47">
        <f t="shared" si="34"/>
        <v>3.2390794331149664E-6</v>
      </c>
      <c r="R254" s="42">
        <f>SUM(O254:O$281)</f>
        <v>1.6599405174133608E-3</v>
      </c>
      <c r="S254" s="42">
        <f t="shared" si="35"/>
        <v>512.4729268578094</v>
      </c>
    </row>
    <row r="255" spans="4:19" ht="15.75" thickBot="1" x14ac:dyDescent="0.3">
      <c r="D255" s="46"/>
      <c r="E255" s="74"/>
      <c r="F255" s="23"/>
      <c r="G255" s="55"/>
      <c r="H255" s="57"/>
      <c r="I255" s="72">
        <f t="shared" si="36"/>
        <v>255.00381991720292</v>
      </c>
      <c r="J255" s="42">
        <f>SUM(O$31:O255)</f>
        <v>255003.81926405174</v>
      </c>
      <c r="K255" s="73">
        <f t="shared" si="40"/>
        <v>404</v>
      </c>
      <c r="L255" s="24">
        <f t="shared" si="37"/>
        <v>0.99999999743866119</v>
      </c>
      <c r="M255" s="55">
        <f t="shared" si="38"/>
        <v>999.99999743866124</v>
      </c>
      <c r="N255" s="47">
        <f t="shared" si="41"/>
        <v>6.7774067247228231E-7</v>
      </c>
      <c r="O255" s="42">
        <f t="shared" si="42"/>
        <v>2.7346836134256591E-4</v>
      </c>
      <c r="P255" s="42">
        <f t="shared" si="39"/>
        <v>403.5</v>
      </c>
      <c r="Q255" s="47">
        <f t="shared" si="34"/>
        <v>2.5613387606426841E-6</v>
      </c>
      <c r="R255" s="42">
        <f>SUM(O255:O$281)</f>
        <v>1.317437597379012E-3</v>
      </c>
      <c r="S255" s="42">
        <f t="shared" si="35"/>
        <v>514.35507775177859</v>
      </c>
    </row>
    <row r="256" spans="4:19" ht="15.75" thickBot="1" x14ac:dyDescent="0.3">
      <c r="D256" s="46"/>
      <c r="E256" s="74"/>
      <c r="F256" s="23"/>
      <c r="G256" s="55"/>
      <c r="H256" s="57"/>
      <c r="I256" s="72">
        <f t="shared" si="36"/>
        <v>255.00381999777619</v>
      </c>
      <c r="J256" s="42">
        <f>SUM(O$31:O256)</f>
        <v>255003.81948206326</v>
      </c>
      <c r="K256" s="73">
        <f t="shared" si="40"/>
        <v>405</v>
      </c>
      <c r="L256" s="24">
        <f t="shared" si="37"/>
        <v>0.99999999797762662</v>
      </c>
      <c r="M256" s="55">
        <f t="shared" si="38"/>
        <v>999.99999797762666</v>
      </c>
      <c r="N256" s="47">
        <f t="shared" si="41"/>
        <v>5.3896542340226006E-7</v>
      </c>
      <c r="O256" s="42">
        <f t="shared" si="42"/>
        <v>2.1801151376621419E-4</v>
      </c>
      <c r="P256" s="42">
        <f t="shared" si="39"/>
        <v>404.5</v>
      </c>
      <c r="Q256" s="47">
        <f t="shared" si="34"/>
        <v>2.022373337240424E-6</v>
      </c>
      <c r="R256" s="42">
        <f>SUM(O256:O$281)</f>
        <v>1.0439692360364461E-3</v>
      </c>
      <c r="S256" s="42">
        <f t="shared" si="35"/>
        <v>516.2099483871591</v>
      </c>
    </row>
    <row r="257" spans="4:19" ht="15.75" thickBot="1" x14ac:dyDescent="0.3">
      <c r="D257" s="46"/>
      <c r="E257" s="74"/>
      <c r="F257" s="23"/>
      <c r="G257" s="55"/>
      <c r="H257" s="57"/>
      <c r="I257" s="72">
        <f t="shared" si="36"/>
        <v>255.00382006218064</v>
      </c>
      <c r="J257" s="42">
        <f>SUM(O$31:O257)</f>
        <v>255003.81965559593</v>
      </c>
      <c r="K257" s="73">
        <f t="shared" si="40"/>
        <v>406</v>
      </c>
      <c r="L257" s="24">
        <f t="shared" si="37"/>
        <v>0.99999999840557408</v>
      </c>
      <c r="M257" s="55">
        <f t="shared" si="38"/>
        <v>999.99999840557405</v>
      </c>
      <c r="N257" s="47">
        <f t="shared" si="41"/>
        <v>4.2794738419615896E-7</v>
      </c>
      <c r="O257" s="42">
        <f t="shared" si="42"/>
        <v>1.7353266429154246E-4</v>
      </c>
      <c r="P257" s="42">
        <f t="shared" si="39"/>
        <v>405.5</v>
      </c>
      <c r="Q257" s="47">
        <f t="shared" si="34"/>
        <v>1.594425953044265E-6</v>
      </c>
      <c r="R257" s="42">
        <f>SUM(O257:O$281)</f>
        <v>8.259577222702319E-4</v>
      </c>
      <c r="S257" s="42">
        <f t="shared" si="35"/>
        <v>518.02827261637117</v>
      </c>
    </row>
    <row r="258" spans="4:19" ht="15.75" thickBot="1" x14ac:dyDescent="0.3">
      <c r="D258" s="46"/>
      <c r="E258" s="74"/>
      <c r="F258" s="23"/>
      <c r="G258" s="55"/>
      <c r="H258" s="57"/>
      <c r="I258" s="72">
        <f t="shared" si="36"/>
        <v>255.00382011357954</v>
      </c>
      <c r="J258" s="42">
        <f>SUM(O$31:O258)</f>
        <v>255003.81979351133</v>
      </c>
      <c r="K258" s="73">
        <f t="shared" si="40"/>
        <v>407</v>
      </c>
      <c r="L258" s="24">
        <f t="shared" si="37"/>
        <v>0.99999999874484935</v>
      </c>
      <c r="M258" s="55">
        <f t="shared" si="38"/>
        <v>999.99999874484934</v>
      </c>
      <c r="N258" s="47">
        <f t="shared" si="41"/>
        <v>3.3927528875210555E-7</v>
      </c>
      <c r="O258" s="42">
        <f t="shared" si="42"/>
        <v>1.3791540487773091E-4</v>
      </c>
      <c r="P258" s="42">
        <f t="shared" si="39"/>
        <v>406.5</v>
      </c>
      <c r="Q258" s="47">
        <f t="shared" si="34"/>
        <v>1.2551506642921595E-6</v>
      </c>
      <c r="R258" s="42">
        <f>SUM(O258:O$281)</f>
        <v>6.5242505797868944E-4</v>
      </c>
      <c r="S258" s="42">
        <f t="shared" si="35"/>
        <v>519.79820155425216</v>
      </c>
    </row>
    <row r="259" spans="4:19" ht="15.75" thickBot="1" x14ac:dyDescent="0.3">
      <c r="D259" s="46"/>
      <c r="E259" s="74"/>
      <c r="F259" s="23"/>
      <c r="G259" s="55"/>
      <c r="H259" s="57"/>
      <c r="I259" s="72">
        <f t="shared" si="36"/>
        <v>255.00382015453437</v>
      </c>
      <c r="J259" s="42">
        <f>SUM(O$31:O259)</f>
        <v>255003.81990295075</v>
      </c>
      <c r="K259" s="73">
        <f t="shared" si="40"/>
        <v>408</v>
      </c>
      <c r="L259" s="24">
        <f t="shared" si="37"/>
        <v>0.9999999990134123</v>
      </c>
      <c r="M259" s="55">
        <f t="shared" si="38"/>
        <v>999.99999901341232</v>
      </c>
      <c r="N259" s="47">
        <f t="shared" si="41"/>
        <v>2.6856298518396216E-7</v>
      </c>
      <c r="O259" s="42">
        <f t="shared" si="42"/>
        <v>1.0943941646246458E-4</v>
      </c>
      <c r="P259" s="42">
        <f t="shared" si="39"/>
        <v>407.5</v>
      </c>
      <c r="Q259" s="47">
        <f t="shared" si="34"/>
        <v>9.8658767910819734E-7</v>
      </c>
      <c r="R259" s="42">
        <f>SUM(O259:O$281)</f>
        <v>5.1450965310095853E-4</v>
      </c>
      <c r="S259" s="42">
        <f t="shared" si="35"/>
        <v>521.5042352505734</v>
      </c>
    </row>
    <row r="260" spans="4:19" ht="15.75" thickBot="1" x14ac:dyDescent="0.3">
      <c r="D260" s="46"/>
      <c r="E260" s="74"/>
      <c r="F260" s="23"/>
      <c r="G260" s="55"/>
      <c r="H260" s="57"/>
      <c r="I260" s="72">
        <f t="shared" si="36"/>
        <v>255.00382018711582</v>
      </c>
      <c r="J260" s="42">
        <f>SUM(O$31:O260)</f>
        <v>255003.81998965982</v>
      </c>
      <c r="K260" s="73">
        <f t="shared" si="40"/>
        <v>409</v>
      </c>
      <c r="L260" s="24">
        <f t="shared" si="37"/>
        <v>0.9999999992256744</v>
      </c>
      <c r="M260" s="55">
        <f t="shared" si="38"/>
        <v>999.9999992256744</v>
      </c>
      <c r="N260" s="47">
        <f t="shared" si="41"/>
        <v>2.1226207991276169E-7</v>
      </c>
      <c r="O260" s="42">
        <f t="shared" si="42"/>
        <v>8.6709059644363151E-5</v>
      </c>
      <c r="P260" s="42">
        <f t="shared" si="39"/>
        <v>408.5</v>
      </c>
      <c r="Q260" s="47">
        <f t="shared" si="34"/>
        <v>7.7432559919543564E-7</v>
      </c>
      <c r="R260" s="42">
        <f>SUM(O260:O$281)</f>
        <v>4.0507023663849395E-4</v>
      </c>
      <c r="S260" s="42">
        <f t="shared" si="35"/>
        <v>523.12649492588503</v>
      </c>
    </row>
    <row r="261" spans="4:19" ht="15.75" thickBot="1" x14ac:dyDescent="0.3">
      <c r="D261" s="46"/>
      <c r="E261" s="74"/>
      <c r="F261" s="23"/>
      <c r="G261" s="55"/>
      <c r="H261" s="57"/>
      <c r="I261" s="72">
        <f t="shared" si="36"/>
        <v>255.00382021299487</v>
      </c>
      <c r="J261" s="42">
        <f>SUM(O$31:O261)</f>
        <v>255003.82005825356</v>
      </c>
      <c r="K261" s="73">
        <f t="shared" si="40"/>
        <v>410</v>
      </c>
      <c r="L261" s="24">
        <f t="shared" si="37"/>
        <v>0.99999999939318052</v>
      </c>
      <c r="M261" s="55">
        <f t="shared" si="38"/>
        <v>999.99999939318047</v>
      </c>
      <c r="N261" s="47">
        <f t="shared" si="41"/>
        <v>1.6750607301219134E-7</v>
      </c>
      <c r="O261" s="42">
        <f t="shared" si="42"/>
        <v>6.8593736898492352E-5</v>
      </c>
      <c r="P261" s="42">
        <f t="shared" si="39"/>
        <v>409.5</v>
      </c>
      <c r="Q261" s="47">
        <f t="shared" si="34"/>
        <v>6.0681952618324431E-7</v>
      </c>
      <c r="R261" s="42">
        <f>SUM(O261:O$281)</f>
        <v>3.183611769941308E-4</v>
      </c>
      <c r="S261" s="42">
        <f t="shared" si="35"/>
        <v>524.63897956044627</v>
      </c>
    </row>
    <row r="262" spans="4:19" ht="15.75" thickBot="1" x14ac:dyDescent="0.3">
      <c r="D262" s="46"/>
      <c r="E262" s="74"/>
      <c r="F262" s="23"/>
      <c r="G262" s="55"/>
      <c r="H262" s="57"/>
      <c r="I262" s="72">
        <f t="shared" si="36"/>
        <v>255.00382023351787</v>
      </c>
      <c r="J262" s="42">
        <f>SUM(O$31:O262)</f>
        <v>255003.82011243302</v>
      </c>
      <c r="K262" s="73">
        <f t="shared" si="40"/>
        <v>411</v>
      </c>
      <c r="L262" s="24">
        <f t="shared" si="37"/>
        <v>0.9999999995251645</v>
      </c>
      <c r="M262" s="55">
        <f t="shared" si="38"/>
        <v>999.99999952516453</v>
      </c>
      <c r="N262" s="47">
        <f t="shared" si="41"/>
        <v>1.319840521318838E-7</v>
      </c>
      <c r="O262" s="42">
        <f t="shared" si="42"/>
        <v>5.41794534001383E-5</v>
      </c>
      <c r="P262" s="42">
        <f t="shared" si="39"/>
        <v>410.5</v>
      </c>
      <c r="Q262" s="47">
        <f t="shared" si="34"/>
        <v>4.7483547405136051E-7</v>
      </c>
      <c r="R262" s="42">
        <f>SUM(O262:O$281)</f>
        <v>2.4976744009563845E-4</v>
      </c>
      <c r="S262" s="42">
        <f t="shared" si="35"/>
        <v>526.00838341876363</v>
      </c>
    </row>
    <row r="263" spans="4:19" ht="15.75" thickBot="1" x14ac:dyDescent="0.3">
      <c r="D263" s="46"/>
      <c r="E263" s="74"/>
      <c r="F263" s="23"/>
      <c r="G263" s="55"/>
      <c r="H263" s="57"/>
      <c r="I263" s="72">
        <f t="shared" si="36"/>
        <v>255.00382024976767</v>
      </c>
      <c r="J263" s="42">
        <f>SUM(O$31:O263)</f>
        <v>255003.82015516111</v>
      </c>
      <c r="K263" s="73">
        <f t="shared" si="40"/>
        <v>412</v>
      </c>
      <c r="L263" s="24">
        <f t="shared" si="37"/>
        <v>0.99999999962899944</v>
      </c>
      <c r="M263" s="55">
        <f t="shared" si="38"/>
        <v>999.99999962899949</v>
      </c>
      <c r="N263" s="47">
        <f t="shared" si="41"/>
        <v>1.0383496373833623E-7</v>
      </c>
      <c r="O263" s="42">
        <f t="shared" si="42"/>
        <v>4.2728087578325358E-5</v>
      </c>
      <c r="P263" s="42">
        <f t="shared" si="39"/>
        <v>411.5</v>
      </c>
      <c r="Q263" s="47">
        <f t="shared" si="34"/>
        <v>3.7100051031302428E-7</v>
      </c>
      <c r="R263" s="42">
        <f>SUM(O263:O$281)</f>
        <v>1.9558798669550015E-4</v>
      </c>
      <c r="S263" s="42">
        <f t="shared" si="35"/>
        <v>527.19061364761114</v>
      </c>
    </row>
    <row r="264" spans="4:19" ht="15.75" thickBot="1" x14ac:dyDescent="0.3">
      <c r="D264" s="46"/>
      <c r="E264" s="74"/>
      <c r="F264" s="23"/>
      <c r="G264" s="55"/>
      <c r="H264" s="57"/>
      <c r="I264" s="72">
        <f t="shared" si="36"/>
        <v>255.00382026261369</v>
      </c>
      <c r="J264" s="42">
        <f>SUM(O$31:O264)</f>
        <v>255003.82018880628</v>
      </c>
      <c r="K264" s="73">
        <f t="shared" si="40"/>
        <v>413</v>
      </c>
      <c r="L264" s="24">
        <f t="shared" si="37"/>
        <v>0.99999999971056353</v>
      </c>
      <c r="M264" s="55">
        <f t="shared" si="38"/>
        <v>999.99999971056354</v>
      </c>
      <c r="N264" s="47">
        <f t="shared" si="41"/>
        <v>8.1564053289184812E-8</v>
      </c>
      <c r="O264" s="42">
        <f t="shared" si="42"/>
        <v>3.3645171981788735E-5</v>
      </c>
      <c r="P264" s="42">
        <f t="shared" si="39"/>
        <v>412.5</v>
      </c>
      <c r="Q264" s="47">
        <f t="shared" si="34"/>
        <v>2.8943645702383947E-7</v>
      </c>
      <c r="R264" s="42">
        <f>SUM(O264:O$281)</f>
        <v>1.5285989911717479E-4</v>
      </c>
      <c r="S264" s="42">
        <f t="shared" si="35"/>
        <v>528.1293887058066</v>
      </c>
    </row>
    <row r="265" spans="4:19" ht="15.75" thickBot="1" x14ac:dyDescent="0.3">
      <c r="D265" s="46"/>
      <c r="E265" s="74"/>
      <c r="F265" s="23"/>
      <c r="G265" s="55"/>
      <c r="H265" s="57"/>
      <c r="I265" s="72">
        <f t="shared" si="36"/>
        <v>255.00382027275293</v>
      </c>
      <c r="J265" s="42">
        <f>SUM(O$31:O265)</f>
        <v>255003.82021525849</v>
      </c>
      <c r="K265" s="73">
        <f t="shared" si="40"/>
        <v>414</v>
      </c>
      <c r="L265" s="24">
        <f t="shared" si="37"/>
        <v>0.99999999977453502</v>
      </c>
      <c r="M265" s="55">
        <f t="shared" si="38"/>
        <v>999.99999977453501</v>
      </c>
      <c r="N265" s="47">
        <f t="shared" si="41"/>
        <v>6.3971469899115618E-8</v>
      </c>
      <c r="O265" s="42">
        <f t="shared" si="42"/>
        <v>2.6452202803284308E-5</v>
      </c>
      <c r="P265" s="42">
        <f t="shared" si="39"/>
        <v>413.5</v>
      </c>
      <c r="Q265" s="47">
        <f t="shared" si="34"/>
        <v>2.2546498712472385E-7</v>
      </c>
      <c r="R265" s="42">
        <f>SUM(O265:O$281)</f>
        <v>1.1921472713538606E-4</v>
      </c>
      <c r="S265" s="42">
        <f t="shared" si="35"/>
        <v>528.75051091386649</v>
      </c>
    </row>
    <row r="266" spans="4:19" ht="15.75" thickBot="1" x14ac:dyDescent="0.3">
      <c r="D266" s="46"/>
      <c r="E266" s="74"/>
      <c r="F266" s="23"/>
      <c r="G266" s="55"/>
      <c r="H266" s="57"/>
      <c r="I266" s="72">
        <f t="shared" si="36"/>
        <v>255.00382028074307</v>
      </c>
      <c r="J266" s="42">
        <f>SUM(O$31:O266)</f>
        <v>255003.82023602337</v>
      </c>
      <c r="K266" s="73">
        <f t="shared" si="40"/>
        <v>415</v>
      </c>
      <c r="L266" s="24">
        <f t="shared" si="37"/>
        <v>0.99999999982463128</v>
      </c>
      <c r="M266" s="55">
        <f t="shared" si="38"/>
        <v>999.99999982463123</v>
      </c>
      <c r="N266" s="47">
        <f t="shared" si="41"/>
        <v>5.0096218728867825E-8</v>
      </c>
      <c r="O266" s="42">
        <f t="shared" si="42"/>
        <v>2.0764882663115714E-5</v>
      </c>
      <c r="P266" s="42">
        <f t="shared" si="39"/>
        <v>414.5</v>
      </c>
      <c r="Q266" s="47">
        <f t="shared" si="34"/>
        <v>1.7536876839585602E-7</v>
      </c>
      <c r="R266" s="42">
        <f>SUM(O266:O$281)</f>
        <v>9.2762524332101748E-5</v>
      </c>
      <c r="S266" s="42">
        <f t="shared" si="35"/>
        <v>528.95692420392072</v>
      </c>
    </row>
    <row r="267" spans="4:19" ht="15.75" thickBot="1" x14ac:dyDescent="0.3">
      <c r="D267" s="46"/>
      <c r="E267" s="74"/>
      <c r="F267" s="23"/>
      <c r="G267" s="55"/>
      <c r="H267" s="57"/>
      <c r="I267" s="72">
        <f t="shared" si="36"/>
        <v>255.00382028702975</v>
      </c>
      <c r="J267" s="42">
        <f>SUM(O$31:O267)</f>
        <v>255003.82025229861</v>
      </c>
      <c r="K267" s="73">
        <f t="shared" si="40"/>
        <v>416</v>
      </c>
      <c r="L267" s="24">
        <f t="shared" si="37"/>
        <v>0.9999999998638015</v>
      </c>
      <c r="M267" s="55">
        <f t="shared" si="38"/>
        <v>999.99999986380146</v>
      </c>
      <c r="N267" s="47">
        <f t="shared" si="41"/>
        <v>3.9170231502794195E-8</v>
      </c>
      <c r="O267" s="42">
        <f t="shared" si="42"/>
        <v>1.6275231189410988E-5</v>
      </c>
      <c r="P267" s="42">
        <f t="shared" si="39"/>
        <v>415.5</v>
      </c>
      <c r="Q267" s="47">
        <f t="shared" si="34"/>
        <v>1.3619853689306183E-7</v>
      </c>
      <c r="R267" s="42">
        <f>SUM(O267:O$281)</f>
        <v>7.1997641668986034E-5</v>
      </c>
      <c r="S267" s="42">
        <f t="shared" si="35"/>
        <v>528.62272467373111</v>
      </c>
    </row>
    <row r="268" spans="4:19" ht="15.75" thickBot="1" x14ac:dyDescent="0.3">
      <c r="D268" s="46"/>
      <c r="E268" s="74"/>
      <c r="F268" s="23"/>
      <c r="G268" s="55"/>
      <c r="H268" s="57"/>
      <c r="I268" s="72">
        <f t="shared" si="36"/>
        <v>255.00382029196834</v>
      </c>
      <c r="J268" s="42">
        <f>SUM(O$31:O268)</f>
        <v>255003.82026503529</v>
      </c>
      <c r="K268" s="73">
        <f t="shared" si="40"/>
        <v>417</v>
      </c>
      <c r="L268" s="24">
        <f t="shared" si="37"/>
        <v>0.99999999989438171</v>
      </c>
      <c r="M268" s="55">
        <f t="shared" si="38"/>
        <v>999.99999989438174</v>
      </c>
      <c r="N268" s="47">
        <f t="shared" si="41"/>
        <v>3.0580281418224331E-8</v>
      </c>
      <c r="O268" s="42">
        <f t="shared" si="42"/>
        <v>1.2736687210690434E-5</v>
      </c>
      <c r="P268" s="42">
        <f t="shared" si="39"/>
        <v>416.5</v>
      </c>
      <c r="Q268" s="47">
        <f t="shared" si="34"/>
        <v>1.056182554748375E-7</v>
      </c>
      <c r="R268" s="42">
        <f>SUM(O268:O$281)</f>
        <v>5.5722410479575046E-5</v>
      </c>
      <c r="S268" s="42">
        <f t="shared" si="35"/>
        <v>527.58313635326385</v>
      </c>
    </row>
    <row r="269" spans="4:19" ht="15.75" thickBot="1" x14ac:dyDescent="0.3">
      <c r="D269" s="46"/>
      <c r="E269" s="74"/>
      <c r="F269" s="23"/>
      <c r="G269" s="55"/>
      <c r="H269" s="57"/>
      <c r="I269" s="72">
        <f t="shared" si="36"/>
        <v>255.00382029584179</v>
      </c>
      <c r="J269" s="42">
        <f>SUM(O$31:O269)</f>
        <v>255003.82027498732</v>
      </c>
      <c r="K269" s="73">
        <f t="shared" si="40"/>
        <v>418</v>
      </c>
      <c r="L269" s="24">
        <f t="shared" si="37"/>
        <v>0.99999999991821897</v>
      </c>
      <c r="M269" s="55">
        <f t="shared" si="38"/>
        <v>999.99999991821892</v>
      </c>
      <c r="N269" s="47">
        <f t="shared" si="41"/>
        <v>2.3837174012442119E-8</v>
      </c>
      <c r="O269" s="42">
        <f t="shared" si="42"/>
        <v>9.9520201501945849E-6</v>
      </c>
      <c r="P269" s="42">
        <f t="shared" si="39"/>
        <v>417.5</v>
      </c>
      <c r="Q269" s="47">
        <f t="shared" si="34"/>
        <v>8.1781081462395377E-8</v>
      </c>
      <c r="R269" s="42">
        <f>SUM(O269:O$281)</f>
        <v>4.2985723268884612E-5</v>
      </c>
      <c r="S269" s="42">
        <f t="shared" si="35"/>
        <v>525.61940365939438</v>
      </c>
    </row>
    <row r="270" spans="4:19" ht="15.75" thickBot="1" x14ac:dyDescent="0.3">
      <c r="D270" s="46"/>
      <c r="E270" s="74"/>
      <c r="F270" s="23"/>
      <c r="G270" s="55"/>
      <c r="H270" s="57"/>
      <c r="I270" s="72">
        <f t="shared" si="36"/>
        <v>255.0038202988751</v>
      </c>
      <c r="J270" s="42">
        <f>SUM(O$31:O270)</f>
        <v>255003.82028275161</v>
      </c>
      <c r="K270" s="73">
        <f t="shared" si="40"/>
        <v>419</v>
      </c>
      <c r="L270" s="24">
        <f t="shared" si="37"/>
        <v>0.99999999993677158</v>
      </c>
      <c r="M270" s="55">
        <f t="shared" si="38"/>
        <v>999.99999993677159</v>
      </c>
      <c r="N270" s="47">
        <f t="shared" si="41"/>
        <v>1.8552668734628242E-8</v>
      </c>
      <c r="O270" s="42">
        <f t="shared" si="42"/>
        <v>7.7642918654419191E-6</v>
      </c>
      <c r="P270" s="42">
        <f t="shared" si="39"/>
        <v>418.5</v>
      </c>
      <c r="Q270" s="47">
        <f t="shared" si="34"/>
        <v>6.3228412727767136E-8</v>
      </c>
      <c r="R270" s="42">
        <f>SUM(O270:O$281)</f>
        <v>3.3033703118690028E-5</v>
      </c>
      <c r="S270" s="42">
        <f t="shared" si="35"/>
        <v>522.45029874335398</v>
      </c>
    </row>
    <row r="271" spans="4:19" ht="15.75" thickBot="1" x14ac:dyDescent="0.3">
      <c r="D271" s="46"/>
      <c r="E271" s="74"/>
      <c r="F271" s="23"/>
      <c r="G271" s="55"/>
      <c r="H271" s="57"/>
      <c r="I271" s="72">
        <f t="shared" si="36"/>
        <v>255.00382030124669</v>
      </c>
      <c r="J271" s="42">
        <f>SUM(O$31:O271)</f>
        <v>255003.82028879967</v>
      </c>
      <c r="K271" s="73">
        <f t="shared" si="40"/>
        <v>420</v>
      </c>
      <c r="L271" s="24">
        <f t="shared" si="37"/>
        <v>0.99999999995118893</v>
      </c>
      <c r="M271" s="55">
        <f t="shared" si="38"/>
        <v>999.9999999511889</v>
      </c>
      <c r="N271" s="47">
        <f t="shared" si="41"/>
        <v>1.4417310012504458E-8</v>
      </c>
      <c r="O271" s="42">
        <f t="shared" si="42"/>
        <v>6.0480615502456203E-6</v>
      </c>
      <c r="P271" s="42">
        <f t="shared" si="39"/>
        <v>419.5</v>
      </c>
      <c r="Q271" s="47">
        <f t="shared" si="34"/>
        <v>4.8811102715262678E-8</v>
      </c>
      <c r="R271" s="42">
        <f>SUM(O271:O$281)</f>
        <v>2.5269411253248109E-5</v>
      </c>
      <c r="S271" s="42">
        <f t="shared" si="35"/>
        <v>517.69802048226722</v>
      </c>
    </row>
    <row r="272" spans="4:19" ht="15.75" thickBot="1" x14ac:dyDescent="0.3">
      <c r="D272" s="46"/>
      <c r="E272" s="74"/>
      <c r="F272" s="23"/>
      <c r="G272" s="55"/>
      <c r="H272" s="57"/>
      <c r="I272" s="72">
        <f t="shared" si="36"/>
        <v>255.00382030309805</v>
      </c>
      <c r="J272" s="42">
        <f>SUM(O$31:O272)</f>
        <v>255003.82029350367</v>
      </c>
      <c r="K272" s="73">
        <f t="shared" si="40"/>
        <v>421</v>
      </c>
      <c r="L272" s="24">
        <f t="shared" si="37"/>
        <v>0.99999999996237554</v>
      </c>
      <c r="M272" s="55">
        <f t="shared" si="38"/>
        <v>999.99999996237557</v>
      </c>
      <c r="N272" s="47">
        <f t="shared" si="41"/>
        <v>1.1186671144969296E-8</v>
      </c>
      <c r="O272" s="42">
        <f t="shared" si="42"/>
        <v>4.7039952164595888E-6</v>
      </c>
      <c r="P272" s="42">
        <f t="shared" si="39"/>
        <v>420.5</v>
      </c>
      <c r="Q272" s="47">
        <f t="shared" si="34"/>
        <v>3.7624431570293382E-8</v>
      </c>
      <c r="R272" s="42">
        <f>SUM(O272:O$281)</f>
        <v>1.9221349703002488E-5</v>
      </c>
      <c r="S272" s="42">
        <f t="shared" si="35"/>
        <v>510.87415545644632</v>
      </c>
    </row>
    <row r="273" spans="1:19" ht="15.75" thickBot="1" x14ac:dyDescent="0.3">
      <c r="D273" s="46"/>
      <c r="E273" s="74"/>
      <c r="F273" s="23"/>
      <c r="G273" s="55"/>
      <c r="H273" s="57"/>
      <c r="I273" s="72">
        <f t="shared" si="36"/>
        <v>255.00382030454097</v>
      </c>
      <c r="J273" s="42">
        <f>SUM(O$31:O273)</f>
        <v>255003.82029715655</v>
      </c>
      <c r="K273" s="73">
        <f t="shared" si="40"/>
        <v>422</v>
      </c>
      <c r="L273" s="24">
        <f t="shared" si="37"/>
        <v>0.99999999997104194</v>
      </c>
      <c r="M273" s="55">
        <f t="shared" si="38"/>
        <v>999.99999997104192</v>
      </c>
      <c r="N273" s="47">
        <f t="shared" si="41"/>
        <v>8.6663476395187899E-9</v>
      </c>
      <c r="O273" s="42">
        <f t="shared" si="42"/>
        <v>3.65286553005717E-6</v>
      </c>
      <c r="P273" s="42">
        <f t="shared" si="39"/>
        <v>421.5</v>
      </c>
      <c r="Q273" s="47">
        <f t="shared" si="34"/>
        <v>2.8958083930774592E-8</v>
      </c>
      <c r="R273" s="42">
        <f>SUM(O273:O$281)</f>
        <v>1.4517354486542899E-5</v>
      </c>
      <c r="S273" s="42">
        <f t="shared" si="35"/>
        <v>501.32303370786519</v>
      </c>
    </row>
    <row r="274" spans="1:19" ht="15.75" thickBot="1" x14ac:dyDescent="0.3">
      <c r="D274" s="46"/>
      <c r="E274" s="74"/>
      <c r="F274" s="23"/>
      <c r="G274" s="55"/>
      <c r="H274" s="57"/>
      <c r="I274" s="72">
        <f t="shared" si="36"/>
        <v>255.00382030566385</v>
      </c>
      <c r="J274" s="42">
        <f>SUM(O$31:O274)</f>
        <v>255003.82029998893</v>
      </c>
      <c r="K274" s="73">
        <f t="shared" si="40"/>
        <v>423</v>
      </c>
      <c r="L274" s="24">
        <f t="shared" si="37"/>
        <v>0.9999999999777458</v>
      </c>
      <c r="M274" s="55">
        <f t="shared" si="38"/>
        <v>999.9999999777458</v>
      </c>
      <c r="N274" s="47">
        <f t="shared" si="41"/>
        <v>6.703885446768254E-9</v>
      </c>
      <c r="O274" s="42">
        <f t="shared" si="42"/>
        <v>2.8323916012595873E-6</v>
      </c>
      <c r="P274" s="42">
        <f t="shared" si="39"/>
        <v>422.5</v>
      </c>
      <c r="Q274" s="47">
        <f t="shared" si="34"/>
        <v>2.2254198484006338E-8</v>
      </c>
      <c r="R274" s="42">
        <f>SUM(O274:O$281)</f>
        <v>1.0864488956485729E-5</v>
      </c>
      <c r="S274" s="42">
        <f t="shared" si="35"/>
        <v>488.19951724137928</v>
      </c>
    </row>
    <row r="275" spans="1:19" ht="15.75" thickBot="1" x14ac:dyDescent="0.3">
      <c r="D275" s="46"/>
      <c r="E275" s="74"/>
      <c r="F275" s="23"/>
      <c r="G275" s="55"/>
      <c r="H275" s="57"/>
      <c r="I275" s="72">
        <f t="shared" si="36"/>
        <v>255.00382030653623</v>
      </c>
      <c r="J275" s="42">
        <f>SUM(O$31:O275)</f>
        <v>255003.82030218162</v>
      </c>
      <c r="K275" s="73">
        <f t="shared" si="40"/>
        <v>424</v>
      </c>
      <c r="L275" s="24">
        <f t="shared" si="37"/>
        <v>0.99999999998292333</v>
      </c>
      <c r="M275" s="55">
        <f t="shared" si="38"/>
        <v>999.99999998292333</v>
      </c>
      <c r="N275" s="47">
        <f t="shared" si="41"/>
        <v>5.1775259635178372E-9</v>
      </c>
      <c r="O275" s="42">
        <f t="shared" si="42"/>
        <v>2.1926822455498041E-6</v>
      </c>
      <c r="P275" s="42">
        <f t="shared" si="39"/>
        <v>423.5</v>
      </c>
      <c r="Q275" s="47">
        <f t="shared" si="34"/>
        <v>1.7076672520488501E-8</v>
      </c>
      <c r="R275" s="42">
        <f>SUM(O275:O$281)</f>
        <v>8.0320973552261421E-6</v>
      </c>
      <c r="S275" s="42">
        <f t="shared" si="35"/>
        <v>470.35494447699193</v>
      </c>
    </row>
    <row r="276" spans="1:19" ht="15.75" thickBot="1" x14ac:dyDescent="0.3">
      <c r="D276" s="46"/>
      <c r="E276" s="74"/>
      <c r="F276" s="23"/>
      <c r="G276" s="55"/>
      <c r="H276" s="57"/>
      <c r="I276" s="72">
        <f t="shared" si="36"/>
        <v>255.00382030721298</v>
      </c>
      <c r="J276" s="42">
        <f>SUM(O$31:O276)</f>
        <v>255003.82030387651</v>
      </c>
      <c r="K276" s="73">
        <f t="shared" si="40"/>
        <v>425</v>
      </c>
      <c r="L276" s="24">
        <f t="shared" si="37"/>
        <v>0.99999999998691602</v>
      </c>
      <c r="M276" s="55">
        <f t="shared" si="38"/>
        <v>999.99999998691601</v>
      </c>
      <c r="N276" s="47">
        <f t="shared" si="41"/>
        <v>3.992681740783155E-9</v>
      </c>
      <c r="O276" s="42">
        <f t="shared" si="42"/>
        <v>1.6948933989624493E-6</v>
      </c>
      <c r="P276" s="42">
        <f t="shared" si="39"/>
        <v>424.5</v>
      </c>
      <c r="Q276" s="47">
        <f t="shared" si="34"/>
        <v>1.3083990779705346E-8</v>
      </c>
      <c r="R276" s="42">
        <f>SUM(O276:O$281)</f>
        <v>5.839415109676338E-6</v>
      </c>
      <c r="S276" s="42">
        <f t="shared" si="35"/>
        <v>446.30229476574448</v>
      </c>
    </row>
    <row r="277" spans="1:19" ht="15.75" thickBot="1" x14ac:dyDescent="0.3">
      <c r="D277" s="46"/>
      <c r="E277" s="74"/>
      <c r="F277" s="23"/>
      <c r="G277" s="55"/>
      <c r="H277" s="57"/>
      <c r="I277" s="72">
        <f t="shared" si="36"/>
        <v>255.00382030773713</v>
      </c>
      <c r="J277" s="42">
        <f>SUM(O$31:O277)</f>
        <v>255003.82030518464</v>
      </c>
      <c r="K277" s="73">
        <f t="shared" si="40"/>
        <v>426</v>
      </c>
      <c r="L277" s="24">
        <f t="shared" si="37"/>
        <v>0.99999999998999034</v>
      </c>
      <c r="M277" s="55">
        <f t="shared" si="38"/>
        <v>999.99999998999033</v>
      </c>
      <c r="N277" s="47">
        <f t="shared" si="41"/>
        <v>3.0743194656679407E-9</v>
      </c>
      <c r="O277" s="42">
        <f t="shared" si="42"/>
        <v>1.3081229326417088E-6</v>
      </c>
      <c r="P277" s="42">
        <f t="shared" si="39"/>
        <v>425.5</v>
      </c>
      <c r="Q277" s="47">
        <f t="shared" si="34"/>
        <v>1.0009671314037405E-8</v>
      </c>
      <c r="R277" s="42">
        <f>SUM(O277:O$281)</f>
        <v>4.1445217107138888E-6</v>
      </c>
      <c r="S277" s="42">
        <f t="shared" si="35"/>
        <v>414.0517286418463</v>
      </c>
    </row>
    <row r="278" spans="1:19" ht="15.75" thickBot="1" x14ac:dyDescent="0.3">
      <c r="D278" s="46"/>
      <c r="E278" s="74"/>
      <c r="F278" s="23"/>
      <c r="G278" s="55"/>
      <c r="H278" s="57"/>
      <c r="I278" s="72">
        <f t="shared" si="36"/>
        <v>255.00382030814248</v>
      </c>
      <c r="J278" s="42">
        <f>SUM(O$31:O278)</f>
        <v>255003.82030619265</v>
      </c>
      <c r="K278" s="73">
        <f t="shared" si="40"/>
        <v>427</v>
      </c>
      <c r="L278" s="24">
        <f t="shared" si="37"/>
        <v>0.99999999999235378</v>
      </c>
      <c r="M278" s="55">
        <f t="shared" si="38"/>
        <v>999.99999999235376</v>
      </c>
      <c r="N278" s="47">
        <f t="shared" si="41"/>
        <v>2.3634356693946756E-9</v>
      </c>
      <c r="O278" s="42">
        <f t="shared" si="42"/>
        <v>1.0080053129968292E-6</v>
      </c>
      <c r="P278" s="42">
        <f t="shared" si="39"/>
        <v>426.5</v>
      </c>
      <c r="Q278" s="47">
        <f t="shared" si="34"/>
        <v>7.6462356446427293E-9</v>
      </c>
      <c r="R278" s="42">
        <f>SUM(O278:O$281)</f>
        <v>2.83639877807218E-6</v>
      </c>
      <c r="S278" s="42">
        <f t="shared" si="35"/>
        <v>370.95361821074385</v>
      </c>
    </row>
    <row r="279" spans="1:19" ht="15.75" thickBot="1" x14ac:dyDescent="0.3">
      <c r="D279" s="46"/>
      <c r="E279" s="74"/>
      <c r="F279" s="23"/>
      <c r="G279" s="55"/>
      <c r="H279" s="57"/>
      <c r="I279" s="72">
        <f t="shared" si="36"/>
        <v>255.00382030845543</v>
      </c>
      <c r="J279" s="42">
        <f>SUM(O$31:O279)</f>
        <v>255003.82030696823</v>
      </c>
      <c r="K279" s="73">
        <f t="shared" si="40"/>
        <v>428</v>
      </c>
      <c r="L279" s="24">
        <f t="shared" si="37"/>
        <v>0.999999999994168</v>
      </c>
      <c r="M279" s="55">
        <f t="shared" si="38"/>
        <v>999.99999999416798</v>
      </c>
      <c r="N279" s="47">
        <f t="shared" si="41"/>
        <v>1.8142145563615486E-9</v>
      </c>
      <c r="O279" s="42">
        <f t="shared" si="42"/>
        <v>7.7557672284456203E-7</v>
      </c>
      <c r="P279" s="42">
        <f t="shared" si="39"/>
        <v>427.5</v>
      </c>
      <c r="Q279" s="47">
        <f t="shared" si="34"/>
        <v>5.8320210882811807E-9</v>
      </c>
      <c r="R279" s="42">
        <f>SUM(O279:O$281)</f>
        <v>1.8283934650753508E-6</v>
      </c>
      <c r="S279" s="42">
        <f t="shared" si="35"/>
        <v>313.50940564143548</v>
      </c>
    </row>
    <row r="280" spans="1:19" ht="15.75" thickBot="1" x14ac:dyDescent="0.3">
      <c r="D280" s="46"/>
      <c r="E280" s="74"/>
      <c r="F280" s="23"/>
      <c r="G280" s="55"/>
      <c r="H280" s="57"/>
      <c r="I280" s="72">
        <f t="shared" si="36"/>
        <v>255.00382030869667</v>
      </c>
      <c r="J280" s="42">
        <f>SUM(O$31:O280)</f>
        <v>255003.82030756408</v>
      </c>
      <c r="K280" s="73">
        <f t="shared" si="40"/>
        <v>429</v>
      </c>
      <c r="L280" s="24">
        <f t="shared" si="37"/>
        <v>0.99999999999555844</v>
      </c>
      <c r="M280" s="55">
        <f t="shared" si="38"/>
        <v>999.99999999555848</v>
      </c>
      <c r="N280" s="47">
        <f t="shared" si="41"/>
        <v>1.3905037121730857E-9</v>
      </c>
      <c r="O280" s="42">
        <f t="shared" si="42"/>
        <v>5.9583084066616721E-7</v>
      </c>
      <c r="P280" s="42">
        <f t="shared" si="39"/>
        <v>428.5</v>
      </c>
      <c r="Q280" s="47">
        <f t="shared" si="34"/>
        <v>4.441517376108095E-9</v>
      </c>
      <c r="R280" s="42">
        <f>SUM(O280:O$281)</f>
        <v>1.0528167422307888E-6</v>
      </c>
      <c r="S280" s="42">
        <f t="shared" si="35"/>
        <v>237.03987918501076</v>
      </c>
    </row>
    <row r="281" spans="1:19" ht="15.75" thickBot="1" x14ac:dyDescent="0.3">
      <c r="D281" s="46"/>
      <c r="E281" s="74"/>
      <c r="F281" s="23"/>
      <c r="G281" s="55"/>
      <c r="H281" s="57"/>
      <c r="I281" s="72">
        <f t="shared" si="36"/>
        <v>255.00382030888235</v>
      </c>
      <c r="J281" s="42">
        <f>SUM(O$31:O281)</f>
        <v>255003.82030802107</v>
      </c>
      <c r="K281" s="73">
        <f t="shared" si="40"/>
        <v>430</v>
      </c>
      <c r="L281" s="24">
        <f t="shared" si="37"/>
        <v>0.99999999999662248</v>
      </c>
      <c r="M281" s="55">
        <f t="shared" si="38"/>
        <v>999.99999999662248</v>
      </c>
      <c r="N281" s="47">
        <f t="shared" si="41"/>
        <v>1.0639951142366044E-9</v>
      </c>
      <c r="O281" s="42">
        <f t="shared" si="42"/>
        <v>4.569859015646216E-7</v>
      </c>
      <c r="P281" s="42">
        <f t="shared" si="39"/>
        <v>429.5</v>
      </c>
      <c r="Q281" s="47">
        <f>$B$5-M281</f>
        <v>3.3775222618714906E-9</v>
      </c>
      <c r="R281" s="42">
        <f>SUM(O281:O$281)</f>
        <v>4.569859015646216E-7</v>
      </c>
      <c r="S281" s="42">
        <f>R281/Q281</f>
        <v>135.30211383755764</v>
      </c>
    </row>
    <row r="282" spans="1:19" x14ac:dyDescent="0.2">
      <c r="D282" s="46"/>
      <c r="E282" s="46"/>
    </row>
    <row r="283" spans="1:19" x14ac:dyDescent="0.2">
      <c r="B283" s="47"/>
    </row>
    <row r="284" spans="1:19" x14ac:dyDescent="0.2">
      <c r="C284" s="75"/>
      <c r="D284" s="75"/>
      <c r="E284" s="75"/>
    </row>
    <row r="285" spans="1:19" x14ac:dyDescent="0.2">
      <c r="A285" s="75"/>
      <c r="B285" s="75"/>
      <c r="C285" s="75"/>
      <c r="D285" s="66"/>
      <c r="E285" s="75"/>
    </row>
    <row r="286" spans="1:19" x14ac:dyDescent="0.2">
      <c r="A286" s="76"/>
      <c r="B286" s="75"/>
      <c r="C286" s="75"/>
      <c r="D286" s="66"/>
      <c r="E286" s="75"/>
    </row>
    <row r="287" spans="1:19" x14ac:dyDescent="0.2">
      <c r="A287" s="76"/>
      <c r="B287" s="75"/>
      <c r="C287" s="75"/>
      <c r="D287" s="66"/>
      <c r="E287" s="75"/>
    </row>
    <row r="288" spans="1:19" x14ac:dyDescent="0.2">
      <c r="A288" s="76"/>
      <c r="B288" s="75"/>
    </row>
  </sheetData>
  <mergeCells count="5">
    <mergeCell ref="F3:G3"/>
    <mergeCell ref="J3:K3"/>
    <mergeCell ref="M3:N3"/>
    <mergeCell ref="F29:H29"/>
    <mergeCell ref="L29:M29"/>
  </mergeCells>
  <conditionalFormatting sqref="M31:M281">
    <cfRule type="dataBar" priority="17">
      <dataBar>
        <cfvo type="min"/>
        <cfvo type="max"/>
        <color rgb="FF638EC6"/>
      </dataBar>
    </cfRule>
  </conditionalFormatting>
  <conditionalFormatting sqref="G32:H38 H39:H280">
    <cfRule type="dataBar" priority="16">
      <dataBar>
        <cfvo type="min"/>
        <cfvo type="max"/>
        <color rgb="FF638EC6"/>
      </dataBar>
    </cfRule>
  </conditionalFormatting>
  <conditionalFormatting sqref="G31:H281">
    <cfRule type="dataBar" priority="15">
      <dataBar>
        <cfvo type="min"/>
        <cfvo type="max"/>
        <color rgb="FF638EC6"/>
      </dataBar>
    </cfRule>
  </conditionalFormatting>
  <conditionalFormatting sqref="F31:F281">
    <cfRule type="dataBar" priority="14">
      <dataBar>
        <cfvo type="min"/>
        <cfvo type="max"/>
        <color rgb="FF63C384"/>
      </dataBar>
    </cfRule>
  </conditionalFormatting>
  <conditionalFormatting sqref="L31:L281">
    <cfRule type="dataBar" priority="13">
      <dataBar>
        <cfvo type="min"/>
        <cfvo type="max"/>
        <color rgb="FF63C384"/>
      </dataBar>
    </cfRule>
  </conditionalFormatting>
  <conditionalFormatting sqref="M30:M281">
    <cfRule type="dataBar" priority="12">
      <dataBar>
        <cfvo type="min"/>
        <cfvo type="max"/>
        <color rgb="FF638EC6"/>
      </dataBar>
    </cfRule>
  </conditionalFormatting>
  <conditionalFormatting sqref="K6:L17">
    <cfRule type="dataBar" priority="11">
      <dataBar>
        <cfvo type="min"/>
        <cfvo type="max"/>
        <color rgb="FF638EC6"/>
      </dataBar>
    </cfRule>
  </conditionalFormatting>
  <conditionalFormatting sqref="K5:L17">
    <cfRule type="dataBar" priority="10">
      <dataBar>
        <cfvo type="min"/>
        <cfvo type="max"/>
        <color rgb="FF638EC6"/>
      </dataBar>
    </cfRule>
  </conditionalFormatting>
  <conditionalFormatting sqref="G6:G12">
    <cfRule type="dataBar" priority="9">
      <dataBar>
        <cfvo type="min"/>
        <cfvo type="max"/>
        <color rgb="FF638EC6"/>
      </dataBar>
    </cfRule>
  </conditionalFormatting>
  <conditionalFormatting sqref="G5:G17">
    <cfRule type="dataBar" priority="8">
      <dataBar>
        <cfvo type="min"/>
        <cfvo type="max"/>
        <color rgb="FF638EC6"/>
      </dataBar>
    </cfRule>
  </conditionalFormatting>
  <conditionalFormatting sqref="F5:F17">
    <cfRule type="dataBar" priority="7">
      <dataBar>
        <cfvo type="min"/>
        <cfvo type="max"/>
        <color rgb="FF63C384"/>
      </dataBar>
    </cfRule>
  </conditionalFormatting>
  <conditionalFormatting sqref="J5:J17">
    <cfRule type="dataBar" priority="6">
      <dataBar>
        <cfvo type="min"/>
        <cfvo type="max"/>
        <color rgb="FF63C384"/>
      </dataBar>
    </cfRule>
  </conditionalFormatting>
  <conditionalFormatting sqref="K5:L17 K4">
    <cfRule type="dataBar" priority="5">
      <dataBar>
        <cfvo type="min"/>
        <cfvo type="max"/>
        <color rgb="FF638EC6"/>
      </dataBar>
    </cfRule>
  </conditionalFormatting>
  <conditionalFormatting sqref="N5:N17">
    <cfRule type="dataBar" priority="4">
      <dataBar>
        <cfvo type="min"/>
        <cfvo type="max"/>
        <color rgb="FF638EC6"/>
      </dataBar>
    </cfRule>
  </conditionalFormatting>
  <conditionalFormatting sqref="N5:N17">
    <cfRule type="dataBar" priority="3">
      <dataBar>
        <cfvo type="min"/>
        <cfvo type="max"/>
        <color rgb="FF638EC6"/>
      </dataBar>
    </cfRule>
  </conditionalFormatting>
  <conditionalFormatting sqref="M5:M17">
    <cfRule type="dataBar" priority="2">
      <dataBar>
        <cfvo type="min"/>
        <cfvo type="max"/>
        <color rgb="FF63C384"/>
      </dataBar>
    </cfRule>
  </conditionalFormatting>
  <conditionalFormatting sqref="N4">
    <cfRule type="dataBar" priority="1">
      <dataBar>
        <cfvo type="min"/>
        <cfvo type="max"/>
        <color rgb="FF638EC6"/>
      </dataBar>
    </cfRule>
  </conditionalFormatting>
  <pageMargins left="0.75" right="0.75" top="1" bottom="1" header="0.5" footer="0.5"/>
  <pageSetup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Birth Wt</vt:lpstr>
      <vt:lpstr>Wean Wt</vt:lpstr>
      <vt:lpstr>Market</vt:lpstr>
      <vt:lpstr>Market weight distribution est</vt:lpstr>
      <vt:lpstr>Weight Distribution Model</vt:lpstr>
      <vt:lpstr>Sheet3</vt:lpstr>
      <vt:lpstr>'Market weight distribution est'!Print_Area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Dritz</dc:creator>
  <cp:lastModifiedBy>mike</cp:lastModifiedBy>
  <dcterms:created xsi:type="dcterms:W3CDTF">1996-10-14T23:33:28Z</dcterms:created>
  <dcterms:modified xsi:type="dcterms:W3CDTF">2014-06-02T14:28:37Z</dcterms:modified>
</cp:coreProperties>
</file>