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ndyj\My Documents\Excel\"/>
    </mc:Choice>
  </mc:AlternateContent>
  <workbookProtection workbookPassword="C438" lockStructure="1"/>
  <bookViews>
    <workbookView xWindow="0" yWindow="0" windowWidth="19200" windowHeight="11460"/>
  </bookViews>
  <sheets>
    <sheet name="Introduction" sheetId="1" r:id="rId1"/>
    <sheet name="Main Calculations" sheetId="3" r:id="rId2"/>
    <sheet name="Range of response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C14" i="3"/>
  <c r="C15" i="3"/>
  <c r="C21" i="3" l="1"/>
  <c r="C10" i="2"/>
  <c r="C13" i="2" l="1"/>
  <c r="C14" i="2" s="1"/>
  <c r="C18" i="2"/>
  <c r="C11" i="3"/>
  <c r="D20" i="3"/>
  <c r="D22" i="3"/>
  <c r="D23" i="3" s="1"/>
  <c r="C25" i="3" s="1"/>
  <c r="D19" i="2" l="1"/>
  <c r="D17" i="2"/>
  <c r="A48" i="2"/>
  <c r="A47" i="2"/>
  <c r="A46" i="2"/>
  <c r="A45" i="2"/>
  <c r="A44" i="2"/>
  <c r="A43" i="2"/>
  <c r="A42" i="2"/>
  <c r="B42" i="2"/>
  <c r="C36" i="2"/>
  <c r="O36" i="2" s="1"/>
  <c r="H48" i="2" s="1"/>
  <c r="C35" i="2"/>
  <c r="C47" i="2" s="1"/>
  <c r="C34" i="2"/>
  <c r="O34" i="2" s="1"/>
  <c r="H46" i="2" s="1"/>
  <c r="C33" i="2"/>
  <c r="C32" i="2"/>
  <c r="C31" i="2"/>
  <c r="K31" i="2" s="1"/>
  <c r="D43" i="2" s="1"/>
  <c r="C30" i="2"/>
  <c r="N30" i="2" l="1"/>
  <c r="G42" i="2" s="1"/>
  <c r="K30" i="2"/>
  <c r="M35" i="2"/>
  <c r="F47" i="2" s="1"/>
  <c r="L34" i="2"/>
  <c r="E46" i="2" s="1"/>
  <c r="K36" i="2"/>
  <c r="D48" i="2" s="1"/>
  <c r="M36" i="2"/>
  <c r="F48" i="2" s="1"/>
  <c r="P36" i="2"/>
  <c r="I48" i="2" s="1"/>
  <c r="C48" i="2"/>
  <c r="K34" i="2"/>
  <c r="D46" i="2" s="1"/>
  <c r="K35" i="2"/>
  <c r="D47" i="2" s="1"/>
  <c r="L32" i="2"/>
  <c r="E44" i="2" s="1"/>
  <c r="M32" i="2"/>
  <c r="F44" i="2" s="1"/>
  <c r="N35" i="2"/>
  <c r="G47" i="2" s="1"/>
  <c r="N32" i="2"/>
  <c r="G44" i="2" s="1"/>
  <c r="O35" i="2"/>
  <c r="H47" i="2" s="1"/>
  <c r="K32" i="2"/>
  <c r="D44" i="2" s="1"/>
  <c r="O33" i="2"/>
  <c r="H45" i="2" s="1"/>
  <c r="P35" i="2"/>
  <c r="I47" i="2" s="1"/>
  <c r="K33" i="2"/>
  <c r="D45" i="2" s="1"/>
  <c r="P33" i="2"/>
  <c r="I45" i="2" s="1"/>
  <c r="L36" i="2"/>
  <c r="E48" i="2" s="1"/>
  <c r="M34" i="2"/>
  <c r="F46" i="2" s="1"/>
  <c r="N34" i="2"/>
  <c r="G46" i="2" s="1"/>
  <c r="D20" i="2"/>
  <c r="C22" i="2" s="1"/>
  <c r="G30" i="2" s="1"/>
  <c r="O30" i="2"/>
  <c r="H42" i="2" s="1"/>
  <c r="D42" i="2"/>
  <c r="L31" i="2"/>
  <c r="E43" i="2" s="1"/>
  <c r="O32" i="2"/>
  <c r="H44" i="2" s="1"/>
  <c r="C43" i="2"/>
  <c r="M31" i="2"/>
  <c r="F43" i="2" s="1"/>
  <c r="P32" i="2"/>
  <c r="I44" i="2" s="1"/>
  <c r="C44" i="2"/>
  <c r="L30" i="2"/>
  <c r="E42" i="2" s="1"/>
  <c r="O31" i="2"/>
  <c r="H43" i="2" s="1"/>
  <c r="M33" i="2"/>
  <c r="F45" i="2" s="1"/>
  <c r="P34" i="2"/>
  <c r="I46" i="2" s="1"/>
  <c r="N36" i="2"/>
  <c r="G48" i="2" s="1"/>
  <c r="C46" i="2"/>
  <c r="N31" i="2"/>
  <c r="G43" i="2" s="1"/>
  <c r="L33" i="2"/>
  <c r="E45" i="2" s="1"/>
  <c r="C45" i="2"/>
  <c r="M30" i="2"/>
  <c r="F42" i="2" s="1"/>
  <c r="P31" i="2"/>
  <c r="I43" i="2" s="1"/>
  <c r="N33" i="2"/>
  <c r="G45" i="2" s="1"/>
  <c r="L35" i="2"/>
  <c r="E47" i="2" s="1"/>
  <c r="P30" i="2"/>
  <c r="I42" i="2" s="1"/>
  <c r="C42" i="2"/>
  <c r="E33" i="2" l="1"/>
  <c r="G31" i="2"/>
  <c r="I30" i="2"/>
  <c r="F31" i="2"/>
  <c r="G32" i="2"/>
  <c r="E35" i="2"/>
  <c r="G35" i="2"/>
  <c r="G33" i="2"/>
  <c r="I34" i="2"/>
  <c r="H32" i="2"/>
  <c r="I33" i="2"/>
  <c r="F32" i="2"/>
  <c r="E34" i="2"/>
  <c r="I31" i="2"/>
  <c r="F33" i="2"/>
  <c r="E31" i="2"/>
  <c r="D33" i="2"/>
  <c r="E32" i="2"/>
  <c r="I32" i="2"/>
  <c r="F34" i="2"/>
  <c r="F36" i="2"/>
  <c r="G36" i="2"/>
  <c r="E36" i="2"/>
  <c r="D36" i="2"/>
  <c r="F30" i="2"/>
  <c r="H31" i="2"/>
  <c r="I35" i="2"/>
  <c r="D35" i="2"/>
  <c r="F35" i="2"/>
  <c r="D30" i="2"/>
  <c r="C24" i="2"/>
  <c r="E30" i="2"/>
  <c r="H30" i="2"/>
  <c r="H33" i="2"/>
  <c r="D34" i="2"/>
  <c r="H36" i="2"/>
  <c r="D32" i="2"/>
  <c r="H34" i="2"/>
  <c r="G34" i="2"/>
  <c r="H35" i="2"/>
  <c r="I36" i="2"/>
  <c r="D31" i="2"/>
</calcChain>
</file>

<file path=xl/comments1.xml><?xml version="1.0" encoding="utf-8"?>
<comments xmlns="http://schemas.openxmlformats.org/spreadsheetml/2006/main">
  <authors>
    <author>Sandy Johnson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Sandy Johnson:</t>
        </r>
        <r>
          <rPr>
            <sz val="9"/>
            <color indexed="81"/>
            <rFont val="Tahoma"/>
            <family val="2"/>
          </rPr>
          <t xml:space="preserve">
Days of creep feeding multiplied by expected gain over no creep feeding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Sandy Johnson:</t>
        </r>
        <r>
          <rPr>
            <sz val="9"/>
            <color indexed="81"/>
            <rFont val="Tahoma"/>
            <family val="2"/>
          </rPr>
          <t xml:space="preserve">
Consider future price, basis and price slide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Sandy Johnson:</t>
        </r>
        <r>
          <rPr>
            <sz val="9"/>
            <color indexed="81"/>
            <rFont val="Tahoma"/>
            <family val="2"/>
          </rPr>
          <t xml:space="preserve">
Pounds of feed needed per pound of gain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Sandy Johnson:</t>
        </r>
        <r>
          <rPr>
            <sz val="9"/>
            <color indexed="81"/>
            <rFont val="Tahoma"/>
            <family val="2"/>
          </rPr>
          <t xml:space="preserve">
Pounds of feed needed per pound of gain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Sandy Johnson:</t>
        </r>
        <r>
          <rPr>
            <sz val="9"/>
            <color indexed="81"/>
            <rFont val="Tahoma"/>
            <family val="2"/>
          </rPr>
          <t xml:space="preserve">
Pounds of feed needed per pound of gain</t>
        </r>
      </text>
    </comment>
  </commentList>
</comments>
</file>

<file path=xl/sharedStrings.xml><?xml version="1.0" encoding="utf-8"?>
<sst xmlns="http://schemas.openxmlformats.org/spreadsheetml/2006/main" count="101" uniqueCount="61">
  <si>
    <t>Creep Feeding Calculations</t>
  </si>
  <si>
    <t>Update blue boxes with your numbers</t>
  </si>
  <si>
    <t>Length of creep feeding period, days</t>
  </si>
  <si>
    <t>Cost of creep feed delivered, $/ton</t>
  </si>
  <si>
    <t>Expected calf weight with no creep feed</t>
  </si>
  <si>
    <t>Expected calf weight with creep feed</t>
  </si>
  <si>
    <t>Expected calf value after creep feed, $/cwt</t>
  </si>
  <si>
    <t>Expcted calf value with  no creep, $/cwt</t>
  </si>
  <si>
    <t>Value of added gain ($/lb)</t>
  </si>
  <si>
    <t>Expected calf performance over no creep feed, lb/d</t>
  </si>
  <si>
    <t>Expected feed conversion, x lbs feed to 1 lb gain</t>
  </si>
  <si>
    <t>total feed intake</t>
  </si>
  <si>
    <t>total feed cost</t>
  </si>
  <si>
    <t>Dollars added per calf</t>
  </si>
  <si>
    <t>Expected gain, lbs</t>
  </si>
  <si>
    <t>Calculated values</t>
  </si>
  <si>
    <t>Calf performance</t>
  </si>
  <si>
    <t>Length of</t>
  </si>
  <si>
    <t>3:1 conv</t>
  </si>
  <si>
    <t>6:1 conv</t>
  </si>
  <si>
    <t>8:1 conv</t>
  </si>
  <si>
    <t>10:1 conv</t>
  </si>
  <si>
    <t>12:1 conv</t>
  </si>
  <si>
    <t>15:1 conv</t>
  </si>
  <si>
    <t>ADG over no creep</t>
  </si>
  <si>
    <t xml:space="preserve"> </t>
  </si>
  <si>
    <t>Added gain</t>
  </si>
  <si>
    <t>Pounds of feed needed for gain</t>
  </si>
  <si>
    <t>per calf</t>
  </si>
  <si>
    <t>ADG*days</t>
  </si>
  <si>
    <t>Feed cost per head for indicated period</t>
  </si>
  <si>
    <t>creep feeding (days)</t>
  </si>
  <si>
    <t>Creep feed, - dollars/ton delivered ---------&gt;</t>
  </si>
  <si>
    <t>Your Values</t>
  </si>
  <si>
    <t>Calculations</t>
  </si>
  <si>
    <t>KSU - Creep Feeding Calculations</t>
  </si>
  <si>
    <t>Dale Blasi, Ph.D.</t>
  </si>
  <si>
    <t>dblasi@ksu.edu</t>
  </si>
  <si>
    <t>785-532-5427</t>
  </si>
  <si>
    <t>Extension Beef Specialist</t>
  </si>
  <si>
    <t>Animal Science &amp; Industry Dept</t>
  </si>
  <si>
    <t>229 Weber Hall</t>
  </si>
  <si>
    <t>Kansas State University</t>
  </si>
  <si>
    <t>Sandy Johnson, Ph.D.</t>
  </si>
  <si>
    <t>Northwest Research &amp; Extension Center</t>
  </si>
  <si>
    <t>105 Experiment Farm Rd</t>
  </si>
  <si>
    <t>Colby, KS</t>
  </si>
  <si>
    <t>sandyj@ksu.edu</t>
  </si>
  <si>
    <t>785-462-6281</t>
  </si>
  <si>
    <t>This portion of the spreadsheet allows you to see how a range of responses influence the profitability of creep feeding</t>
  </si>
  <si>
    <t xml:space="preserve">This spreadsheet tool has two sheets, first time users may want to understand the range of responses based </t>
  </si>
  <si>
    <r>
      <t>Experienced users can input values directly into the</t>
    </r>
    <r>
      <rPr>
        <b/>
        <sz val="11"/>
        <color theme="1"/>
        <rFont val="Calibri"/>
        <family val="2"/>
        <scheme val="minor"/>
      </rPr>
      <t xml:space="preserve"> Main Calculations</t>
    </r>
    <r>
      <rPr>
        <sz val="11"/>
        <color theme="1"/>
        <rFont val="Calibri"/>
        <family val="2"/>
        <scheme val="minor"/>
      </rPr>
      <t xml:space="preserve"> tab.</t>
    </r>
  </si>
  <si>
    <r>
      <t>on the projected input in the</t>
    </r>
    <r>
      <rPr>
        <b/>
        <sz val="11"/>
        <color theme="1"/>
        <rFont val="Calibri"/>
        <family val="2"/>
        <scheme val="minor"/>
      </rPr>
      <t xml:space="preserve"> Range of response </t>
    </r>
    <r>
      <rPr>
        <sz val="11"/>
        <color theme="1"/>
        <rFont val="Calibri"/>
        <family val="2"/>
        <scheme val="minor"/>
      </rPr>
      <t xml:space="preserve">tab.  </t>
    </r>
  </si>
  <si>
    <r>
      <rPr>
        <b/>
        <sz val="12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Cost of feeders, equipment and labor are not included in these calculations of this tool and must be considered.</t>
    </r>
  </si>
  <si>
    <t>For more information contact:</t>
  </si>
  <si>
    <t>economic value of creep feeding calves</t>
  </si>
  <si>
    <t>An Excel spreadsheet program to evaluate the</t>
  </si>
  <si>
    <t>Expected calf value with  no creep, $/cwt</t>
  </si>
  <si>
    <r>
      <t>Dollars added</t>
    </r>
    <r>
      <rPr>
        <sz val="11"/>
        <color rgb="FFFF0000"/>
        <rFont val="Calibri"/>
        <family val="2"/>
        <scheme val="minor"/>
      </rPr>
      <t xml:space="preserve"> (or lost)</t>
    </r>
    <r>
      <rPr>
        <sz val="11"/>
        <color theme="1"/>
        <rFont val="Calibri"/>
        <family val="2"/>
        <scheme val="minor"/>
      </rPr>
      <t xml:space="preserve"> per calf</t>
    </r>
  </si>
  <si>
    <r>
      <t>Expected feed conversion,</t>
    </r>
    <r>
      <rPr>
        <b/>
        <sz val="11"/>
        <color theme="1"/>
        <rFont val="Calibri"/>
        <family val="2"/>
        <scheme val="minor"/>
      </rPr>
      <t xml:space="preserve"> X</t>
    </r>
    <r>
      <rPr>
        <sz val="11"/>
        <color theme="1"/>
        <rFont val="Calibri"/>
        <family val="2"/>
        <scheme val="minor"/>
      </rPr>
      <t xml:space="preserve"> lbs feed to 1 lb gain</t>
    </r>
  </si>
  <si>
    <t>Version - 5.22.18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</si>
</sst>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8"/>
      <color theme="0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1288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1" xfId="0" applyFill="1" applyBorder="1"/>
    <xf numFmtId="2" fontId="0" fillId="3" borderId="0" xfId="0" applyNumberFormat="1" applyFill="1"/>
    <xf numFmtId="0" fontId="4" fillId="5" borderId="0" xfId="0" applyFont="1" applyFill="1"/>
    <xf numFmtId="0" fontId="0" fillId="5" borderId="0" xfId="0" applyFill="1"/>
    <xf numFmtId="0" fontId="0" fillId="3" borderId="0" xfId="0" applyFill="1"/>
    <xf numFmtId="0" fontId="6" fillId="3" borderId="0" xfId="2" applyFill="1"/>
    <xf numFmtId="0" fontId="7" fillId="5" borderId="0" xfId="0" applyFont="1" applyFill="1"/>
    <xf numFmtId="44" fontId="0" fillId="7" borderId="0" xfId="1" applyFont="1" applyFill="1"/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44" fontId="0" fillId="2" borderId="2" xfId="1" applyFont="1" applyFill="1" applyBorder="1" applyProtection="1">
      <protection locked="0"/>
    </xf>
    <xf numFmtId="0" fontId="0" fillId="3" borderId="0" xfId="0" applyFill="1" applyBorder="1"/>
    <xf numFmtId="44" fontId="0" fillId="3" borderId="0" xfId="1" applyFont="1" applyFill="1" applyBorder="1"/>
    <xf numFmtId="2" fontId="0" fillId="3" borderId="0" xfId="0" applyNumberFormat="1" applyFill="1" applyAlignment="1">
      <alignment horizontal="center"/>
    </xf>
    <xf numFmtId="0" fontId="8" fillId="3" borderId="0" xfId="0" applyFont="1" applyFill="1"/>
    <xf numFmtId="0" fontId="5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/>
    <xf numFmtId="0" fontId="0" fillId="6" borderId="0" xfId="0" applyFill="1" applyAlignment="1">
      <alignment horizontal="right"/>
    </xf>
    <xf numFmtId="44" fontId="0" fillId="4" borderId="1" xfId="1" applyFon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9" fillId="5" borderId="0" xfId="0" applyFont="1" applyFill="1"/>
    <xf numFmtId="0" fontId="0" fillId="0" borderId="0" xfId="0" applyFill="1"/>
    <xf numFmtId="0" fontId="0" fillId="8" borderId="0" xfId="0" applyFill="1"/>
    <xf numFmtId="44" fontId="0" fillId="0" borderId="0" xfId="1" applyFont="1" applyFill="1" applyBorder="1" applyProtection="1">
      <protection locked="0"/>
    </xf>
    <xf numFmtId="2" fontId="0" fillId="3" borderId="0" xfId="0" applyNumberFormat="1" applyFill="1" applyBorder="1" applyAlignment="1">
      <alignment horizontal="center"/>
    </xf>
    <xf numFmtId="0" fontId="0" fillId="4" borderId="1" xfId="0" applyFill="1" applyBorder="1" applyProtection="1"/>
    <xf numFmtId="0" fontId="0" fillId="4" borderId="1" xfId="0" applyFill="1" applyBorder="1"/>
    <xf numFmtId="44" fontId="0" fillId="4" borderId="1" xfId="0" applyNumberFormat="1" applyFill="1" applyBorder="1"/>
    <xf numFmtId="0" fontId="0" fillId="3" borderId="0" xfId="0" applyFill="1" applyBorder="1" applyProtection="1">
      <protection locked="0"/>
    </xf>
    <xf numFmtId="44" fontId="0" fillId="3" borderId="0" xfId="0" applyNumberFormat="1" applyFill="1" applyBorder="1"/>
    <xf numFmtId="0" fontId="0" fillId="9" borderId="0" xfId="0" applyFill="1"/>
    <xf numFmtId="0" fontId="0" fillId="0" borderId="0" xfId="0" applyFont="1"/>
    <xf numFmtId="2" fontId="0" fillId="4" borderId="6" xfId="0" applyNumberFormat="1" applyFill="1" applyBorder="1"/>
    <xf numFmtId="8" fontId="3" fillId="4" borderId="6" xfId="1" applyNumberFormat="1" applyFont="1" applyFill="1" applyBorder="1"/>
    <xf numFmtId="0" fontId="0" fillId="10" borderId="0" xfId="0" applyFill="1"/>
    <xf numFmtId="2" fontId="0" fillId="4" borderId="6" xfId="0" applyNumberForma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8" fontId="0" fillId="11" borderId="0" xfId="1" applyNumberFormat="1" applyFont="1" applyFill="1"/>
    <xf numFmtId="0" fontId="2" fillId="11" borderId="0" xfId="0" quotePrefix="1" applyFont="1" applyFill="1" applyAlignment="1">
      <alignment horizontal="center"/>
    </xf>
    <xf numFmtId="0" fontId="4" fillId="3" borderId="0" xfId="0" applyFont="1" applyFill="1"/>
    <xf numFmtId="0" fontId="4" fillId="5" borderId="0" xfId="0" applyFont="1" applyFill="1" applyAlignment="1">
      <alignment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99CC00"/>
      <color rgb="FFCCCC00"/>
      <color rgb="FF33CC33"/>
      <color rgb="FFFFFFCC"/>
      <color rgb="FF339966"/>
      <color rgb="FF008000"/>
      <color rgb="FF512888"/>
      <color rgb="FF6600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5</xdr:row>
      <xdr:rowOff>0</xdr:rowOff>
    </xdr:from>
    <xdr:to>
      <xdr:col>12</xdr:col>
      <xdr:colOff>66675</xdr:colOff>
      <xdr:row>22</xdr:row>
      <xdr:rowOff>161926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18" t="8088" r="5072" b="26287"/>
        <a:stretch/>
      </xdr:blipFill>
      <xdr:spPr>
        <a:xfrm>
          <a:off x="600075" y="1400175"/>
          <a:ext cx="7019925" cy="3400426"/>
        </a:xfrm>
        <a:prstGeom prst="rect">
          <a:avLst/>
        </a:prstGeom>
      </xdr:spPr>
    </xdr:pic>
    <xdr:clientData/>
  </xdr:twoCellAnchor>
  <xdr:twoCellAnchor>
    <xdr:from>
      <xdr:col>10</xdr:col>
      <xdr:colOff>447674</xdr:colOff>
      <xdr:row>28</xdr:row>
      <xdr:rowOff>163277</xdr:rowOff>
    </xdr:from>
    <xdr:to>
      <xdr:col>14</xdr:col>
      <xdr:colOff>38099</xdr:colOff>
      <xdr:row>34</xdr:row>
      <xdr:rowOff>95251</xdr:rowOff>
    </xdr:to>
    <xdr:pic>
      <xdr:nvPicPr>
        <xdr:cNvPr id="2" name="Picture 1" descr="KSRE_logo_2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799" y="5954477"/>
          <a:ext cx="2028825" cy="10749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142875</xdr:colOff>
      <xdr:row>0</xdr:row>
      <xdr:rowOff>0</xdr:rowOff>
    </xdr:from>
    <xdr:to>
      <xdr:col>12</xdr:col>
      <xdr:colOff>142875</xdr:colOff>
      <xdr:row>8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0"/>
          <a:ext cx="1828800" cy="1828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11</xdr:row>
      <xdr:rowOff>0</xdr:rowOff>
    </xdr:from>
    <xdr:to>
      <xdr:col>14</xdr:col>
      <xdr:colOff>438150</xdr:colOff>
      <xdr:row>20</xdr:row>
      <xdr:rowOff>76199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00" y="1571625"/>
          <a:ext cx="6448425" cy="1790699"/>
        </a:xfrm>
        <a:prstGeom prst="rect">
          <a:avLst/>
        </a:prstGeom>
        <a:solidFill>
          <a:srgbClr val="FFFFCC"/>
        </a:solidFill>
        <a:ln w="38100" cmpd="sng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Feed efficiency associated with creep feeding is related to the amount of starch and protein in the creep feed as well as any intake limiters.  Poor feed efficiency (15:1) is more likely to occur with high starch creep feed and unlimited intake.  It takes fewer pounds of creep per pound of gain for limit fed, high protein feeds.  </a:t>
          </a:r>
        </a:p>
        <a:p>
          <a:endParaRPr lang="en-US" sz="110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Additional resources: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see articles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on page 57 and 61 of http://www.ksre.k-state.edu/historicpublications/pubs/srp539.pdf    </a:t>
          </a:r>
          <a:endParaRPr lang="en-US">
            <a:effectLst/>
          </a:endParaRPr>
        </a:p>
        <a:p>
          <a:r>
            <a:rPr lang="en-US" sz="11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http://extensionpublications.unl.edu/assets/pdf/g2077.pdf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http://extension.uga.edu/publications/detail.html?number=B1315&amp;title=Creep%20Feeding%20Beef%20Calves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4</xdr:col>
      <xdr:colOff>85725</xdr:colOff>
      <xdr:row>6</xdr:row>
      <xdr:rowOff>19051</xdr:rowOff>
    </xdr:from>
    <xdr:to>
      <xdr:col>8</xdr:col>
      <xdr:colOff>561975</xdr:colOff>
      <xdr:row>10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715000" y="1209676"/>
          <a:ext cx="2914650" cy="79057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38100" cmpd="sng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If forage quality is relatively high, expect less gain over no creep.  If forage quality is low, expect more gain over non creep fed calves.</a:t>
          </a:r>
        </a:p>
      </xdr:txBody>
    </xdr:sp>
    <xdr:clientData/>
  </xdr:twoCellAnchor>
  <xdr:oneCellAnchor>
    <xdr:from>
      <xdr:col>4</xdr:col>
      <xdr:colOff>95252</xdr:colOff>
      <xdr:row>22</xdr:row>
      <xdr:rowOff>28575</xdr:rowOff>
    </xdr:from>
    <xdr:ext cx="5972174" cy="953466"/>
    <xdr:sp macro="" textlink="">
      <xdr:nvSpPr>
        <xdr:cNvPr id="5" name="TextBox 4"/>
        <xdr:cNvSpPr txBox="1"/>
      </xdr:nvSpPr>
      <xdr:spPr>
        <a:xfrm>
          <a:off x="5724527" y="4267200"/>
          <a:ext cx="5972174" cy="953466"/>
        </a:xfrm>
        <a:prstGeom prst="rect">
          <a:avLst/>
        </a:prstGeom>
        <a:solidFill>
          <a:srgbClr val="99CC00"/>
        </a:solidFill>
        <a:ln w="38100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Value of gain considers 1) future selling price of calves and 2) any price slide due to change in weight.  You can use BeefBasis.com as a tool or enter your own expected values.  BeefBasis.com uses futures prices and expected basis to help determine value of gain.  Value of gain = (total sales price of calf with creep minus total sales price without creep) divided by pounds gained.</a:t>
          </a:r>
        </a:p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2</xdr:row>
      <xdr:rowOff>114300</xdr:rowOff>
    </xdr:from>
    <xdr:to>
      <xdr:col>8</xdr:col>
      <xdr:colOff>9525</xdr:colOff>
      <xdr:row>7</xdr:row>
      <xdr:rowOff>123826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5000624" y="485775"/>
          <a:ext cx="2219326" cy="96202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If forage quality is relatively high, expect less gain over no creep.  If forage quality is low, expect more gain over non creep fed calves.</a:t>
          </a:r>
        </a:p>
      </xdr:txBody>
    </xdr:sp>
    <xdr:clientData/>
  </xdr:twoCellAnchor>
  <xdr:twoCellAnchor>
    <xdr:from>
      <xdr:col>4</xdr:col>
      <xdr:colOff>57148</xdr:colOff>
      <xdr:row>8</xdr:row>
      <xdr:rowOff>28576</xdr:rowOff>
    </xdr:from>
    <xdr:to>
      <xdr:col>15</xdr:col>
      <xdr:colOff>428624</xdr:colOff>
      <xdr:row>17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991098" y="1543051"/>
          <a:ext cx="6572251" cy="1695449"/>
        </a:xfrm>
        <a:prstGeom prst="rect">
          <a:avLst/>
        </a:prstGeom>
        <a:solidFill>
          <a:srgbClr val="FFFFCC"/>
        </a:solidFill>
        <a:ln w="38100" cmpd="sng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Feed efficiency associated with creep feeding is related to the amount of starch and protein in the creep feed as well as any intake limiters.  Poor feed efficiency (15:1) is more likely to occur with high starch creep feed and unlimited intake.  It takes fewer pounds of creep per pound of gain for limit fed, high protein feeds.  </a:t>
          </a:r>
        </a:p>
        <a:p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Additional resources:</a:t>
          </a: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articles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on page 57 and 61 of http://www.ksre.k-state.edu/historicpublications/pubs/srp539.pdf   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http://extensionpublications.unl.edu/assets/pdf/g2077.pdf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http://extension.uga.edu/publications/detail.html?number=B1315&amp;title=Creep%20Feeding%20Beef%20Calves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oneCellAnchor>
    <xdr:from>
      <xdr:col>4</xdr:col>
      <xdr:colOff>66674</xdr:colOff>
      <xdr:row>17</xdr:row>
      <xdr:rowOff>95250</xdr:rowOff>
    </xdr:from>
    <xdr:ext cx="5476875" cy="1125693"/>
    <xdr:sp macro="" textlink="">
      <xdr:nvSpPr>
        <xdr:cNvPr id="2" name="TextBox 1"/>
        <xdr:cNvSpPr txBox="1"/>
      </xdr:nvSpPr>
      <xdr:spPr>
        <a:xfrm>
          <a:off x="5000624" y="3324225"/>
          <a:ext cx="5476875" cy="1125693"/>
        </a:xfrm>
        <a:prstGeom prst="rect">
          <a:avLst/>
        </a:prstGeom>
        <a:solidFill>
          <a:srgbClr val="99CC00"/>
        </a:solidFill>
        <a:ln w="25400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Value of gain considers 1) future selling price of calves and 2) any price slide due to change in weight.  You can use BeefBasis.com as a tool or enter your own expected values.  BeefBasis.com uses futures prices and expected basis to help determine value of gain.  Value of gain = (total sales price of calf with creep minus total sales price without creep) divided by pounds gained.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ndyj@ksu.edu" TargetMode="External"/><Relationship Id="rId1" Type="http://schemas.openxmlformats.org/officeDocument/2006/relationships/hyperlink" Target="mailto:dblasi@ksu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workbookViewId="0">
      <selection activeCell="A9" sqref="A9"/>
    </sheetView>
  </sheetViews>
  <sheetFormatPr defaultRowHeight="15" x14ac:dyDescent="0.25"/>
  <cols>
    <col min="2" max="2" width="10.85546875" customWidth="1"/>
    <col min="3" max="3" width="9.5703125" bestFit="1" customWidth="1"/>
    <col min="4" max="4" width="10.5703125" bestFit="1" customWidth="1"/>
  </cols>
  <sheetData>
    <row r="1" spans="1:19" ht="23.25" x14ac:dyDescent="0.35">
      <c r="A1" s="5"/>
      <c r="B1" s="26" t="s">
        <v>35</v>
      </c>
      <c r="C1" s="3"/>
      <c r="D1" s="3"/>
      <c r="E1" s="3"/>
      <c r="F1" s="3"/>
      <c r="G1" s="3"/>
      <c r="H1" s="3"/>
      <c r="I1" s="3"/>
      <c r="J1" s="3"/>
      <c r="K1" s="3"/>
      <c r="L1" s="5"/>
      <c r="M1" s="5"/>
      <c r="N1" s="5"/>
      <c r="O1" s="5"/>
      <c r="P1" s="5"/>
      <c r="Q1" s="5"/>
      <c r="R1" s="5"/>
      <c r="S1" s="5"/>
    </row>
    <row r="2" spans="1:19" x14ac:dyDescent="0.25">
      <c r="A2" s="5"/>
      <c r="B2" s="4"/>
      <c r="C2" s="3"/>
      <c r="D2" s="3"/>
      <c r="E2" s="3"/>
      <c r="F2" s="3"/>
      <c r="G2" s="3"/>
      <c r="H2" s="3"/>
      <c r="I2" s="3"/>
      <c r="J2" s="3"/>
      <c r="K2" s="3"/>
      <c r="L2" s="5"/>
      <c r="M2" s="5"/>
      <c r="N2" s="5"/>
      <c r="O2" s="5"/>
      <c r="P2" s="5"/>
      <c r="Q2" s="5"/>
      <c r="R2" s="5"/>
      <c r="S2" s="5"/>
    </row>
    <row r="3" spans="1:19" ht="18.75" x14ac:dyDescent="0.3">
      <c r="A3" s="5"/>
      <c r="B3" s="7" t="s">
        <v>56</v>
      </c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</row>
    <row r="4" spans="1:19" ht="18.75" x14ac:dyDescent="0.3">
      <c r="A4" s="5"/>
      <c r="B4" s="7" t="s">
        <v>55</v>
      </c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</row>
    <row r="5" spans="1:19" ht="19.5" customHeight="1" x14ac:dyDescent="0.25">
      <c r="A5" s="5"/>
      <c r="B5" s="47" t="s">
        <v>60</v>
      </c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  <c r="Q5" s="5"/>
      <c r="R5" s="5"/>
      <c r="S5" s="5"/>
    </row>
    <row r="6" spans="1:19" s="5" customFormat="1" x14ac:dyDescent="0.25"/>
    <row r="7" spans="1:19" s="5" customFormat="1" x14ac:dyDescent="0.25"/>
    <row r="8" spans="1:19" s="5" customFormat="1" x14ac:dyDescent="0.25"/>
    <row r="9" spans="1:19" s="5" customFormat="1" x14ac:dyDescent="0.25"/>
    <row r="10" spans="1:19" s="5" customFormat="1" x14ac:dyDescent="0.25"/>
    <row r="11" spans="1:19" s="5" customFormat="1" x14ac:dyDescent="0.25"/>
    <row r="12" spans="1:19" s="5" customFormat="1" x14ac:dyDescent="0.25"/>
    <row r="13" spans="1:19" s="5" customFormat="1" x14ac:dyDescent="0.25"/>
    <row r="14" spans="1:19" s="5" customFormat="1" x14ac:dyDescent="0.25"/>
    <row r="15" spans="1:19" x14ac:dyDescent="0.25">
      <c r="A15" s="5"/>
      <c r="B15" s="4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5"/>
      <c r="B16" s="4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5"/>
      <c r="B17" s="4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5"/>
      <c r="B18" s="4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5"/>
      <c r="B25" s="5" t="s">
        <v>50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5"/>
      <c r="B26" s="5" t="s">
        <v>52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5"/>
      <c r="B27" s="5" t="s">
        <v>51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5.75" x14ac:dyDescent="0.25">
      <c r="A28" s="5"/>
      <c r="B28" s="5" t="s">
        <v>53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5"/>
      <c r="B30" s="5" t="s">
        <v>54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5"/>
      <c r="B31" s="5" t="s">
        <v>36</v>
      </c>
      <c r="C31" s="5"/>
      <c r="D31" s="5"/>
      <c r="E31" s="5"/>
      <c r="F31" s="5"/>
      <c r="G31" s="5" t="s">
        <v>43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x14ac:dyDescent="0.25">
      <c r="A32" s="5"/>
      <c r="B32" s="5" t="s">
        <v>39</v>
      </c>
      <c r="C32" s="5"/>
      <c r="D32" s="5"/>
      <c r="E32" s="5"/>
      <c r="F32" s="5"/>
      <c r="G32" s="5" t="s">
        <v>39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5">
      <c r="A33" s="5"/>
      <c r="B33" s="5" t="s">
        <v>40</v>
      </c>
      <c r="C33" s="5"/>
      <c r="D33" s="5"/>
      <c r="E33" s="5"/>
      <c r="F33" s="5"/>
      <c r="G33" s="5" t="s">
        <v>44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5">
      <c r="A34" s="5"/>
      <c r="B34" s="5" t="s">
        <v>41</v>
      </c>
      <c r="C34" s="5"/>
      <c r="D34" s="5"/>
      <c r="E34" s="5"/>
      <c r="F34" s="5"/>
      <c r="G34" s="5" t="s">
        <v>45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x14ac:dyDescent="0.25">
      <c r="A35" s="5"/>
      <c r="B35" s="5" t="s">
        <v>42</v>
      </c>
      <c r="C35" s="5"/>
      <c r="D35" s="5"/>
      <c r="E35" s="5"/>
      <c r="F35" s="5"/>
      <c r="G35" s="5" t="s">
        <v>46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5"/>
      <c r="B36" s="6" t="s">
        <v>37</v>
      </c>
      <c r="C36" s="5"/>
      <c r="D36" s="5"/>
      <c r="E36" s="5"/>
      <c r="F36" s="5"/>
      <c r="G36" s="6" t="s">
        <v>47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5"/>
      <c r="B37" s="5" t="s">
        <v>38</v>
      </c>
      <c r="C37" s="5"/>
      <c r="D37" s="5"/>
      <c r="E37" s="5"/>
      <c r="F37" s="5"/>
      <c r="G37" s="5" t="s">
        <v>48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</sheetData>
  <sheetProtection password="C438" sheet="1" objects="1" scenarios="1" selectLockedCells="1" selectUnlockedCells="1"/>
  <hyperlinks>
    <hyperlink ref="B36" r:id="rId1"/>
    <hyperlink ref="G36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6" sqref="C6"/>
    </sheetView>
  </sheetViews>
  <sheetFormatPr defaultRowHeight="15" x14ac:dyDescent="0.25"/>
  <cols>
    <col min="2" max="2" width="49.85546875" customWidth="1"/>
    <col min="3" max="4" width="12.7109375" customWidth="1"/>
  </cols>
  <sheetData>
    <row r="1" spans="1:7" ht="18.75" x14ac:dyDescent="0.3">
      <c r="A1" s="15" t="s">
        <v>0</v>
      </c>
      <c r="B1" s="5"/>
      <c r="C1" s="5"/>
      <c r="D1" s="5"/>
      <c r="E1" s="5"/>
      <c r="F1" s="5"/>
      <c r="G1" s="5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5"/>
      <c r="B3" s="5" t="s">
        <v>1</v>
      </c>
      <c r="C3" s="1" t="s">
        <v>33</v>
      </c>
      <c r="D3" s="5"/>
      <c r="E3" s="5"/>
      <c r="F3" s="5"/>
      <c r="G3" s="5"/>
    </row>
    <row r="4" spans="1:7" x14ac:dyDescent="0.25">
      <c r="A4" s="5"/>
      <c r="B4" s="5" t="s">
        <v>15</v>
      </c>
      <c r="C4" s="32" t="s">
        <v>34</v>
      </c>
      <c r="D4" s="5"/>
      <c r="E4" s="5"/>
      <c r="F4" s="5"/>
      <c r="G4" s="5"/>
    </row>
    <row r="5" spans="1:7" x14ac:dyDescent="0.25">
      <c r="A5" s="5"/>
      <c r="B5" s="5"/>
      <c r="C5" s="12"/>
      <c r="D5" s="5"/>
      <c r="E5" s="5"/>
      <c r="F5" s="5"/>
      <c r="G5" s="5"/>
    </row>
    <row r="6" spans="1:7" x14ac:dyDescent="0.25">
      <c r="A6" s="5"/>
      <c r="B6" s="5" t="s">
        <v>3</v>
      </c>
      <c r="C6" s="10">
        <v>280</v>
      </c>
      <c r="D6" s="5"/>
      <c r="E6" s="5"/>
      <c r="F6" s="5"/>
      <c r="G6" s="5"/>
    </row>
    <row r="7" spans="1:7" x14ac:dyDescent="0.25">
      <c r="A7" s="5"/>
      <c r="B7" s="5"/>
      <c r="C7" s="12"/>
      <c r="D7" s="5"/>
      <c r="E7" s="5"/>
      <c r="F7" s="5"/>
      <c r="G7" s="5"/>
    </row>
    <row r="8" spans="1:7" x14ac:dyDescent="0.25">
      <c r="A8" s="5"/>
      <c r="B8" s="5"/>
      <c r="C8" s="5"/>
      <c r="D8" s="5"/>
      <c r="E8" s="5"/>
      <c r="F8" s="5"/>
      <c r="G8" s="5"/>
    </row>
    <row r="9" spans="1:7" x14ac:dyDescent="0.25">
      <c r="A9" s="5"/>
      <c r="B9" s="28" t="s">
        <v>9</v>
      </c>
      <c r="C9" s="9">
        <v>0.45</v>
      </c>
      <c r="D9" s="27"/>
      <c r="E9" s="5"/>
      <c r="F9" s="5"/>
      <c r="G9" s="5"/>
    </row>
    <row r="10" spans="1:7" x14ac:dyDescent="0.25">
      <c r="A10" s="5"/>
      <c r="B10" s="5" t="s">
        <v>2</v>
      </c>
      <c r="C10" s="9">
        <v>90</v>
      </c>
      <c r="D10" s="5"/>
      <c r="E10" s="5"/>
      <c r="F10" s="5"/>
      <c r="G10" s="5"/>
    </row>
    <row r="11" spans="1:7" x14ac:dyDescent="0.25">
      <c r="A11" s="5"/>
      <c r="B11" s="5" t="s">
        <v>14</v>
      </c>
      <c r="C11" s="32">
        <f>+C9*C10</f>
        <v>40.5</v>
      </c>
      <c r="D11" s="5"/>
      <c r="E11" s="5"/>
      <c r="F11" s="5"/>
      <c r="G11" s="5"/>
    </row>
    <row r="12" spans="1:7" x14ac:dyDescent="0.25">
      <c r="A12" s="5"/>
      <c r="B12" s="36" t="s">
        <v>10</v>
      </c>
      <c r="C12" s="9">
        <v>8</v>
      </c>
      <c r="D12" s="27"/>
      <c r="E12" s="5"/>
      <c r="F12" s="5"/>
      <c r="G12" s="5"/>
    </row>
    <row r="13" spans="1:7" x14ac:dyDescent="0.25">
      <c r="A13" s="5"/>
      <c r="D13" s="5"/>
      <c r="E13" s="5"/>
      <c r="F13" s="5"/>
      <c r="G13" s="5"/>
    </row>
    <row r="14" spans="1:7" x14ac:dyDescent="0.25">
      <c r="A14" s="5"/>
      <c r="B14" s="5" t="s">
        <v>11</v>
      </c>
      <c r="C14" s="32">
        <f>+C11*C12</f>
        <v>324</v>
      </c>
      <c r="D14" s="5"/>
      <c r="E14" s="5"/>
      <c r="F14" s="5"/>
      <c r="G14" s="5"/>
    </row>
    <row r="15" spans="1:7" x14ac:dyDescent="0.25">
      <c r="A15" s="5"/>
      <c r="B15" s="5" t="s">
        <v>12</v>
      </c>
      <c r="C15" s="33">
        <f>+C14 * (C6/2000)</f>
        <v>45.360000000000007</v>
      </c>
      <c r="D15" s="5"/>
      <c r="E15" s="5"/>
      <c r="F15" s="5"/>
      <c r="G15" s="5"/>
    </row>
    <row r="16" spans="1:7" x14ac:dyDescent="0.25">
      <c r="A16" s="5"/>
      <c r="B16" s="5"/>
      <c r="C16" s="12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 t="s">
        <v>4</v>
      </c>
      <c r="C19" s="9">
        <v>500</v>
      </c>
      <c r="D19" s="5"/>
      <c r="E19" s="5"/>
      <c r="F19" s="5"/>
      <c r="G19" s="5"/>
    </row>
    <row r="20" spans="1:7" x14ac:dyDescent="0.25">
      <c r="A20" s="5"/>
      <c r="B20" s="5" t="s">
        <v>7</v>
      </c>
      <c r="C20" s="10">
        <v>1.99</v>
      </c>
      <c r="D20" s="23">
        <f>+C19*C20</f>
        <v>995</v>
      </c>
      <c r="E20" s="5"/>
      <c r="F20" s="5"/>
      <c r="G20" s="5"/>
    </row>
    <row r="21" spans="1:7" x14ac:dyDescent="0.25">
      <c r="A21" s="5"/>
      <c r="B21" s="5" t="s">
        <v>5</v>
      </c>
      <c r="C21" s="31">
        <f>+C19+C11</f>
        <v>540.5</v>
      </c>
      <c r="E21" s="5"/>
      <c r="F21" s="5"/>
      <c r="G21" s="5"/>
    </row>
    <row r="22" spans="1:7" x14ac:dyDescent="0.25">
      <c r="A22" s="5"/>
      <c r="B22" s="5" t="s">
        <v>6</v>
      </c>
      <c r="C22" s="11">
        <v>1.89</v>
      </c>
      <c r="D22" s="23">
        <f>+C21*C22</f>
        <v>1021.545</v>
      </c>
      <c r="E22" s="5"/>
      <c r="F22" s="5"/>
      <c r="G22" s="5"/>
    </row>
    <row r="23" spans="1:7" x14ac:dyDescent="0.25">
      <c r="A23" s="5"/>
      <c r="B23" s="5"/>
      <c r="C23" s="5"/>
      <c r="D23" s="23">
        <f>+D22-D20</f>
        <v>26.544999999999959</v>
      </c>
      <c r="E23" s="5"/>
      <c r="F23" s="5"/>
      <c r="G23" s="5"/>
    </row>
    <row r="24" spans="1:7" ht="15.75" thickBot="1" x14ac:dyDescent="0.3">
      <c r="A24" s="5"/>
      <c r="B24" s="5"/>
      <c r="C24" s="5"/>
      <c r="D24" s="13"/>
      <c r="E24" s="5"/>
      <c r="F24" s="5"/>
      <c r="G24" s="5"/>
    </row>
    <row r="25" spans="1:7" ht="15.75" thickBot="1" x14ac:dyDescent="0.3">
      <c r="A25" s="5"/>
      <c r="B25" s="40" t="s">
        <v>8</v>
      </c>
      <c r="C25" s="41">
        <f>+D23/(C21-C19)</f>
        <v>0.65543209876543107</v>
      </c>
      <c r="D25" s="27"/>
      <c r="E25" s="5"/>
      <c r="F25" s="5"/>
      <c r="G25" s="5"/>
    </row>
    <row r="26" spans="1:7" ht="15.75" thickBot="1" x14ac:dyDescent="0.3">
      <c r="A26" s="5"/>
      <c r="B26" s="5"/>
      <c r="D26" s="5"/>
      <c r="E26" s="5"/>
      <c r="F26" s="5"/>
      <c r="G26" s="5"/>
    </row>
    <row r="27" spans="1:7" ht="16.5" thickBot="1" x14ac:dyDescent="0.3">
      <c r="A27" s="5"/>
      <c r="B27" s="5" t="s">
        <v>58</v>
      </c>
      <c r="C27" s="39">
        <f>+(C11*C25) -C15</f>
        <v>-18.815000000000047</v>
      </c>
      <c r="D27" s="5"/>
      <c r="E27" s="5"/>
      <c r="F27" s="5"/>
      <c r="G27" s="5"/>
    </row>
    <row r="28" spans="1:7" x14ac:dyDescent="0.25">
      <c r="A28" s="5"/>
      <c r="B28" s="5"/>
      <c r="C28" s="5"/>
      <c r="D28" s="5"/>
      <c r="E28" s="5"/>
      <c r="F28" s="5"/>
      <c r="G28" s="5"/>
    </row>
    <row r="29" spans="1:7" x14ac:dyDescent="0.25">
      <c r="A29" s="5"/>
      <c r="B29" s="5"/>
      <c r="C29" s="5"/>
      <c r="D29" s="5"/>
      <c r="E29" s="5"/>
      <c r="F29" s="5"/>
      <c r="G29" s="5"/>
    </row>
    <row r="30" spans="1:7" x14ac:dyDescent="0.25">
      <c r="A30" s="5"/>
      <c r="B30" s="5"/>
      <c r="C30" s="5"/>
      <c r="D30" s="5"/>
      <c r="E30" s="5"/>
      <c r="F30" s="5"/>
      <c r="G30" s="5"/>
    </row>
    <row r="31" spans="1:7" x14ac:dyDescent="0.25">
      <c r="A31" s="5"/>
      <c r="B31" s="5"/>
      <c r="C31" s="5"/>
      <c r="D31" s="5"/>
      <c r="E31" s="5"/>
      <c r="F31" s="5"/>
      <c r="G31" s="5"/>
    </row>
    <row r="32" spans="1:7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</sheetData>
  <sheetProtection password="C438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9"/>
  <sheetViews>
    <sheetView workbookViewId="0">
      <selection activeCell="A34" sqref="A34"/>
    </sheetView>
  </sheetViews>
  <sheetFormatPr defaultRowHeight="15" x14ac:dyDescent="0.25"/>
  <cols>
    <col min="1" max="1" width="19.7109375" customWidth="1"/>
    <col min="2" max="2" width="32.140625" customWidth="1"/>
    <col min="3" max="3" width="11.28515625" customWidth="1"/>
    <col min="4" max="4" width="10.85546875" customWidth="1"/>
    <col min="5" max="5" width="7.85546875" customWidth="1"/>
    <col min="6" max="6" width="8.7109375" customWidth="1"/>
    <col min="8" max="8" width="8.42578125" customWidth="1"/>
    <col min="9" max="9" width="8.28515625" customWidth="1"/>
    <col min="10" max="10" width="4.85546875" customWidth="1"/>
  </cols>
  <sheetData>
    <row r="1" spans="1:18" ht="18.75" x14ac:dyDescent="0.3">
      <c r="A1" s="16" t="s">
        <v>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0.5" customHeight="1" x14ac:dyDescent="0.3">
      <c r="A2" s="1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5" t="s">
        <v>1</v>
      </c>
      <c r="B3" s="5"/>
      <c r="C3" s="1" t="s">
        <v>33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5" t="s">
        <v>15</v>
      </c>
      <c r="B4" s="5"/>
      <c r="C4" s="32" t="s">
        <v>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5" customHeight="1" x14ac:dyDescent="0.25">
      <c r="A5" s="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" t="s">
        <v>32</v>
      </c>
      <c r="B6" s="5"/>
      <c r="C6" s="10">
        <v>280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" customHeight="1" x14ac:dyDescent="0.25">
      <c r="A7" s="5"/>
      <c r="B7" s="5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28" t="s">
        <v>9</v>
      </c>
      <c r="B8" s="28"/>
      <c r="C8" s="9">
        <v>0.45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5" t="s">
        <v>2</v>
      </c>
      <c r="B9" s="5"/>
      <c r="C9" s="9">
        <v>90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5" t="s">
        <v>14</v>
      </c>
      <c r="B10" s="27"/>
      <c r="C10" s="32">
        <f>+C8*C9</f>
        <v>40.5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A11" s="36" t="s">
        <v>59</v>
      </c>
      <c r="B11" s="36"/>
      <c r="C11" s="9">
        <v>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5" customHeight="1" x14ac:dyDescent="0.25">
      <c r="A12" s="5"/>
      <c r="B12" s="5"/>
      <c r="C12" s="3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5">
      <c r="A13" s="5" t="s">
        <v>11</v>
      </c>
      <c r="B13" s="5"/>
      <c r="C13" s="32">
        <f>+C10*C11</f>
        <v>324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5">
      <c r="A14" s="5" t="s">
        <v>12</v>
      </c>
      <c r="C14" s="33">
        <f>+C13*(C6/2000)</f>
        <v>45.360000000000007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5" customFormat="1" ht="15" customHeight="1" x14ac:dyDescent="0.25">
      <c r="C15" s="35"/>
    </row>
    <row r="16" spans="1:18" x14ac:dyDescent="0.25">
      <c r="A16" s="5" t="s">
        <v>4</v>
      </c>
      <c r="B16" s="5"/>
      <c r="C16" s="9">
        <v>500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5">
      <c r="A17" s="5" t="s">
        <v>57</v>
      </c>
      <c r="B17" s="5"/>
      <c r="C17" s="10">
        <v>1.99</v>
      </c>
      <c r="D17" s="23">
        <f>+C16*C17</f>
        <v>995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5">
      <c r="A18" s="5" t="s">
        <v>5</v>
      </c>
      <c r="B18" s="5"/>
      <c r="C18" s="31">
        <f>+C16+C10</f>
        <v>540.5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5" t="s">
        <v>6</v>
      </c>
      <c r="B19" s="5"/>
      <c r="C19" s="11">
        <v>1.89</v>
      </c>
      <c r="D19" s="23">
        <f>+C18*C19</f>
        <v>1021.545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A20" s="5"/>
      <c r="B20" s="5"/>
      <c r="C20" s="5"/>
      <c r="D20" s="23">
        <f>+D19-D17</f>
        <v>26.544999999999959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13.5" customHeight="1" thickBot="1" x14ac:dyDescent="0.3">
      <c r="A21" s="5"/>
      <c r="B21" s="5"/>
      <c r="C21" s="5"/>
      <c r="D21" s="1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5.75" thickBot="1" x14ac:dyDescent="0.3">
      <c r="A22" s="40" t="s">
        <v>8</v>
      </c>
      <c r="B22" s="40"/>
      <c r="C22" s="38">
        <f>+D20/(C18-C16)</f>
        <v>0.65543209876543107</v>
      </c>
      <c r="D22" s="1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0.5" customHeight="1" thickBot="1" x14ac:dyDescent="0.3">
      <c r="A23" s="5"/>
      <c r="B23" s="5"/>
      <c r="C23" s="2"/>
      <c r="D23" s="1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6.5" thickBot="1" x14ac:dyDescent="0.3">
      <c r="A24" s="5" t="s">
        <v>58</v>
      </c>
      <c r="B24" s="5"/>
      <c r="C24" s="39">
        <f>+(C10*C22)-C14</f>
        <v>-18.815000000000047</v>
      </c>
      <c r="D24" s="1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5"/>
      <c r="B25" s="5"/>
      <c r="C25" s="2"/>
      <c r="D25" s="1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25">
      <c r="A26" s="5"/>
      <c r="B26" s="5"/>
      <c r="C26" s="17" t="s">
        <v>26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8" x14ac:dyDescent="0.25">
      <c r="A27" s="18" t="s">
        <v>16</v>
      </c>
      <c r="B27" s="18" t="s">
        <v>17</v>
      </c>
      <c r="C27" s="18" t="s">
        <v>28</v>
      </c>
      <c r="D27" s="45" t="s">
        <v>13</v>
      </c>
      <c r="E27" s="45"/>
      <c r="F27" s="45"/>
      <c r="G27" s="45"/>
      <c r="H27" s="45"/>
      <c r="I27" s="45"/>
      <c r="J27" s="5"/>
      <c r="K27" s="42" t="s">
        <v>27</v>
      </c>
      <c r="L27" s="42"/>
      <c r="M27" s="42"/>
      <c r="N27" s="42"/>
      <c r="O27" s="42"/>
      <c r="P27" s="42"/>
      <c r="Q27" s="5"/>
    </row>
    <row r="28" spans="1:18" hidden="1" x14ac:dyDescent="0.25">
      <c r="D28" s="5">
        <v>3</v>
      </c>
      <c r="E28" s="5">
        <v>6</v>
      </c>
      <c r="F28" s="5">
        <v>8</v>
      </c>
      <c r="G28" s="5">
        <v>10</v>
      </c>
      <c r="H28" s="5">
        <v>12</v>
      </c>
      <c r="I28" s="5">
        <v>15</v>
      </c>
      <c r="J28" s="5"/>
      <c r="K28" s="17">
        <v>3</v>
      </c>
      <c r="L28" s="17">
        <v>6</v>
      </c>
      <c r="M28" s="17">
        <v>8</v>
      </c>
      <c r="N28" s="17">
        <v>10</v>
      </c>
      <c r="O28" s="17">
        <v>12</v>
      </c>
      <c r="P28" s="17">
        <v>15</v>
      </c>
      <c r="Q28" s="5"/>
    </row>
    <row r="29" spans="1:18" ht="15.75" thickBot="1" x14ac:dyDescent="0.3">
      <c r="A29" s="18" t="s">
        <v>24</v>
      </c>
      <c r="B29" s="18" t="s">
        <v>31</v>
      </c>
      <c r="C29" s="19" t="s">
        <v>29</v>
      </c>
      <c r="D29" s="21" t="s">
        <v>18</v>
      </c>
      <c r="E29" s="21" t="s">
        <v>19</v>
      </c>
      <c r="F29" s="21" t="s">
        <v>20</v>
      </c>
      <c r="G29" s="21" t="s">
        <v>21</v>
      </c>
      <c r="H29" s="21" t="s">
        <v>22</v>
      </c>
      <c r="I29" s="21" t="s">
        <v>23</v>
      </c>
      <c r="J29" s="5"/>
      <c r="K29" s="21" t="s">
        <v>18</v>
      </c>
      <c r="L29" s="20" t="s">
        <v>19</v>
      </c>
      <c r="M29" s="20" t="s">
        <v>20</v>
      </c>
      <c r="N29" s="20" t="s">
        <v>21</v>
      </c>
      <c r="O29" s="20" t="s">
        <v>22</v>
      </c>
      <c r="P29" s="20" t="s">
        <v>23</v>
      </c>
      <c r="Q29" s="5"/>
    </row>
    <row r="30" spans="1:18" x14ac:dyDescent="0.25">
      <c r="A30" s="24">
        <v>0.15</v>
      </c>
      <c r="B30" s="25">
        <v>90</v>
      </c>
      <c r="C30" s="17">
        <f t="shared" ref="C30:C36" si="0">+$B$30*A30</f>
        <v>13.5</v>
      </c>
      <c r="D30" s="44">
        <f t="shared" ref="D30:I36" si="1">+($C30*$C$22)-D42</f>
        <v>3.1783333333333195</v>
      </c>
      <c r="E30" s="44">
        <f t="shared" si="1"/>
        <v>-2.4916666666666814</v>
      </c>
      <c r="F30" s="44">
        <f t="shared" si="1"/>
        <v>-6.2716666666666807</v>
      </c>
      <c r="G30" s="44">
        <f t="shared" si="1"/>
        <v>-10.051666666666682</v>
      </c>
      <c r="H30" s="44">
        <f t="shared" si="1"/>
        <v>-13.831666666666683</v>
      </c>
      <c r="I30" s="44">
        <f t="shared" si="1"/>
        <v>-19.501666666666679</v>
      </c>
      <c r="J30" s="5"/>
      <c r="K30" s="22">
        <f t="shared" ref="K30:K36" si="2">+C30*$K$28</f>
        <v>40.5</v>
      </c>
      <c r="L30" s="22">
        <f t="shared" ref="L30:L36" si="3">+C30*$L$28</f>
        <v>81</v>
      </c>
      <c r="M30" s="22">
        <f t="shared" ref="M30:M36" si="4">+C30*$M$28</f>
        <v>108</v>
      </c>
      <c r="N30" s="22">
        <f t="shared" ref="N30:N36" si="5">+C30*$N$28</f>
        <v>135</v>
      </c>
      <c r="O30" s="22">
        <f t="shared" ref="O30:O36" si="6">+C30*$O$28</f>
        <v>162</v>
      </c>
      <c r="P30" s="22">
        <f t="shared" ref="P30:P36" si="7">+C30*$P$28</f>
        <v>202.5</v>
      </c>
      <c r="Q30" s="5"/>
    </row>
    <row r="31" spans="1:18" x14ac:dyDescent="0.25">
      <c r="A31" s="24">
        <v>0.2</v>
      </c>
      <c r="B31" s="17" t="s">
        <v>25</v>
      </c>
      <c r="C31" s="17">
        <f t="shared" si="0"/>
        <v>18</v>
      </c>
      <c r="D31" s="44">
        <f t="shared" si="1"/>
        <v>4.2377777777777581</v>
      </c>
      <c r="E31" s="44">
        <f t="shared" si="1"/>
        <v>-3.3222222222222424</v>
      </c>
      <c r="F31" s="44">
        <f t="shared" si="1"/>
        <v>-8.3622222222222451</v>
      </c>
      <c r="G31" s="44">
        <f t="shared" si="1"/>
        <v>-13.402222222222244</v>
      </c>
      <c r="H31" s="44">
        <f t="shared" si="1"/>
        <v>-18.442222222222242</v>
      </c>
      <c r="I31" s="44">
        <f t="shared" si="1"/>
        <v>-26.002222222222244</v>
      </c>
      <c r="J31" s="5"/>
      <c r="K31" s="22">
        <f t="shared" si="2"/>
        <v>54</v>
      </c>
      <c r="L31" s="22">
        <f t="shared" si="3"/>
        <v>108</v>
      </c>
      <c r="M31" s="22">
        <f t="shared" si="4"/>
        <v>144</v>
      </c>
      <c r="N31" s="22">
        <f t="shared" si="5"/>
        <v>180</v>
      </c>
      <c r="O31" s="22">
        <f t="shared" si="6"/>
        <v>216</v>
      </c>
      <c r="P31" s="22">
        <f t="shared" si="7"/>
        <v>270</v>
      </c>
      <c r="Q31" s="5"/>
    </row>
    <row r="32" spans="1:18" x14ac:dyDescent="0.25">
      <c r="A32" s="24">
        <v>0.25</v>
      </c>
      <c r="B32" s="17" t="s">
        <v>25</v>
      </c>
      <c r="C32" s="17">
        <f t="shared" si="0"/>
        <v>22.5</v>
      </c>
      <c r="D32" s="44">
        <f t="shared" si="1"/>
        <v>5.2972222222221976</v>
      </c>
      <c r="E32" s="44">
        <f t="shared" si="1"/>
        <v>-4.1527777777778034</v>
      </c>
      <c r="F32" s="44">
        <f t="shared" si="1"/>
        <v>-10.452777777777804</v>
      </c>
      <c r="G32" s="44">
        <f t="shared" si="1"/>
        <v>-16.752777777777805</v>
      </c>
      <c r="H32" s="44">
        <f t="shared" si="1"/>
        <v>-23.052777777777806</v>
      </c>
      <c r="I32" s="44">
        <f t="shared" si="1"/>
        <v>-32.502777777777808</v>
      </c>
      <c r="J32" s="5"/>
      <c r="K32" s="22">
        <f t="shared" si="2"/>
        <v>67.5</v>
      </c>
      <c r="L32" s="22">
        <f t="shared" si="3"/>
        <v>135</v>
      </c>
      <c r="M32" s="22">
        <f t="shared" si="4"/>
        <v>180</v>
      </c>
      <c r="N32" s="22">
        <f t="shared" si="5"/>
        <v>225</v>
      </c>
      <c r="O32" s="22">
        <f t="shared" si="6"/>
        <v>270</v>
      </c>
      <c r="P32" s="22">
        <f t="shared" si="7"/>
        <v>337.5</v>
      </c>
      <c r="Q32" s="5"/>
    </row>
    <row r="33" spans="1:17" x14ac:dyDescent="0.25">
      <c r="A33" s="24">
        <v>0.3</v>
      </c>
      <c r="B33" s="17" t="s">
        <v>25</v>
      </c>
      <c r="C33" s="17">
        <f t="shared" si="0"/>
        <v>27</v>
      </c>
      <c r="D33" s="44">
        <f t="shared" si="1"/>
        <v>6.3566666666666389</v>
      </c>
      <c r="E33" s="44">
        <f t="shared" si="1"/>
        <v>-4.9833333333333627</v>
      </c>
      <c r="F33" s="44">
        <f t="shared" si="1"/>
        <v>-12.543333333333361</v>
      </c>
      <c r="G33" s="44">
        <f t="shared" si="1"/>
        <v>-20.103333333333364</v>
      </c>
      <c r="H33" s="44">
        <f t="shared" si="1"/>
        <v>-27.663333333333366</v>
      </c>
      <c r="I33" s="44">
        <f t="shared" si="1"/>
        <v>-39.003333333333359</v>
      </c>
      <c r="J33" s="5"/>
      <c r="K33" s="22">
        <f t="shared" si="2"/>
        <v>81</v>
      </c>
      <c r="L33" s="22">
        <f t="shared" si="3"/>
        <v>162</v>
      </c>
      <c r="M33" s="22">
        <f t="shared" si="4"/>
        <v>216</v>
      </c>
      <c r="N33" s="22">
        <f t="shared" si="5"/>
        <v>270</v>
      </c>
      <c r="O33" s="22">
        <f t="shared" si="6"/>
        <v>324</v>
      </c>
      <c r="P33" s="22">
        <f t="shared" si="7"/>
        <v>405</v>
      </c>
      <c r="Q33" s="5"/>
    </row>
    <row r="34" spans="1:17" x14ac:dyDescent="0.25">
      <c r="A34" s="24">
        <v>0.35</v>
      </c>
      <c r="B34" s="17" t="s">
        <v>25</v>
      </c>
      <c r="C34" s="17">
        <f t="shared" si="0"/>
        <v>31.499999999999996</v>
      </c>
      <c r="D34" s="44">
        <f t="shared" si="1"/>
        <v>7.4161111111110767</v>
      </c>
      <c r="E34" s="44">
        <f t="shared" si="1"/>
        <v>-5.813888888888922</v>
      </c>
      <c r="F34" s="44">
        <f t="shared" si="1"/>
        <v>-14.633888888888926</v>
      </c>
      <c r="G34" s="44">
        <f t="shared" si="1"/>
        <v>-23.453888888888919</v>
      </c>
      <c r="H34" s="44">
        <f t="shared" si="1"/>
        <v>-32.273888888888919</v>
      </c>
      <c r="I34" s="44">
        <f t="shared" si="1"/>
        <v>-45.503888888888916</v>
      </c>
      <c r="J34" s="5"/>
      <c r="K34" s="22">
        <f t="shared" si="2"/>
        <v>94.499999999999986</v>
      </c>
      <c r="L34" s="22">
        <f t="shared" si="3"/>
        <v>188.99999999999997</v>
      </c>
      <c r="M34" s="22">
        <f t="shared" si="4"/>
        <v>251.99999999999997</v>
      </c>
      <c r="N34" s="22">
        <f t="shared" si="5"/>
        <v>314.99999999999994</v>
      </c>
      <c r="O34" s="22">
        <f t="shared" si="6"/>
        <v>377.99999999999994</v>
      </c>
      <c r="P34" s="22">
        <f t="shared" si="7"/>
        <v>472.49999999999994</v>
      </c>
      <c r="Q34" s="5"/>
    </row>
    <row r="35" spans="1:17" x14ac:dyDescent="0.25">
      <c r="A35" s="24">
        <v>0.4</v>
      </c>
      <c r="B35" s="17" t="s">
        <v>25</v>
      </c>
      <c r="C35" s="17">
        <f t="shared" si="0"/>
        <v>36</v>
      </c>
      <c r="D35" s="44">
        <f t="shared" si="1"/>
        <v>8.4755555555555162</v>
      </c>
      <c r="E35" s="44">
        <f t="shared" si="1"/>
        <v>-6.6444444444444848</v>
      </c>
      <c r="F35" s="44">
        <f t="shared" si="1"/>
        <v>-16.72444444444449</v>
      </c>
      <c r="G35" s="44">
        <f t="shared" si="1"/>
        <v>-26.804444444444488</v>
      </c>
      <c r="H35" s="44">
        <f t="shared" si="1"/>
        <v>-36.884444444444483</v>
      </c>
      <c r="I35" s="44">
        <f t="shared" si="1"/>
        <v>-52.004444444444488</v>
      </c>
      <c r="J35" s="5"/>
      <c r="K35" s="22">
        <f t="shared" si="2"/>
        <v>108</v>
      </c>
      <c r="L35" s="22">
        <f t="shared" si="3"/>
        <v>216</v>
      </c>
      <c r="M35" s="22">
        <f t="shared" si="4"/>
        <v>288</v>
      </c>
      <c r="N35" s="22">
        <f t="shared" si="5"/>
        <v>360</v>
      </c>
      <c r="O35" s="22">
        <f t="shared" si="6"/>
        <v>432</v>
      </c>
      <c r="P35" s="22">
        <f t="shared" si="7"/>
        <v>540</v>
      </c>
      <c r="Q35" s="5"/>
    </row>
    <row r="36" spans="1:17" x14ac:dyDescent="0.25">
      <c r="A36" s="24">
        <v>0.45</v>
      </c>
      <c r="B36" s="17" t="s">
        <v>25</v>
      </c>
      <c r="C36" s="17">
        <f t="shared" si="0"/>
        <v>40.5</v>
      </c>
      <c r="D36" s="44">
        <f t="shared" si="1"/>
        <v>9.5349999999999575</v>
      </c>
      <c r="E36" s="44">
        <f t="shared" si="1"/>
        <v>-7.4750000000000441</v>
      </c>
      <c r="F36" s="44">
        <f t="shared" si="1"/>
        <v>-18.815000000000047</v>
      </c>
      <c r="G36" s="44">
        <f t="shared" si="1"/>
        <v>-30.155000000000044</v>
      </c>
      <c r="H36" s="44">
        <f t="shared" si="1"/>
        <v>-41.495000000000047</v>
      </c>
      <c r="I36" s="44">
        <f t="shared" si="1"/>
        <v>-58.505000000000052</v>
      </c>
      <c r="J36" s="5"/>
      <c r="K36" s="22">
        <f t="shared" si="2"/>
        <v>121.5</v>
      </c>
      <c r="L36" s="22">
        <f t="shared" si="3"/>
        <v>243</v>
      </c>
      <c r="M36" s="22">
        <f t="shared" si="4"/>
        <v>324</v>
      </c>
      <c r="N36" s="22">
        <f t="shared" si="5"/>
        <v>405</v>
      </c>
      <c r="O36" s="22">
        <f t="shared" si="6"/>
        <v>486</v>
      </c>
      <c r="P36" s="22">
        <f t="shared" si="7"/>
        <v>607.5</v>
      </c>
      <c r="Q36" s="5"/>
    </row>
    <row r="37" spans="1:17" x14ac:dyDescent="0.25">
      <c r="A37" s="5"/>
      <c r="B37" s="5"/>
      <c r="C37" s="5"/>
      <c r="D37" s="17"/>
      <c r="E37" s="17"/>
      <c r="F37" s="1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x14ac:dyDescent="0.25">
      <c r="A38" s="5"/>
      <c r="B38" s="5"/>
      <c r="C38" s="17" t="s">
        <v>26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x14ac:dyDescent="0.25">
      <c r="A39" s="17" t="s">
        <v>16</v>
      </c>
      <c r="B39" s="17" t="s">
        <v>17</v>
      </c>
      <c r="C39" s="18" t="s">
        <v>28</v>
      </c>
      <c r="D39" s="43" t="s">
        <v>30</v>
      </c>
      <c r="E39" s="43"/>
      <c r="F39" s="43"/>
      <c r="G39" s="43"/>
      <c r="H39" s="43"/>
      <c r="I39" s="43"/>
      <c r="J39" s="5"/>
      <c r="K39" s="5"/>
      <c r="L39" s="5"/>
      <c r="M39" s="5"/>
      <c r="N39" s="5"/>
      <c r="O39" s="5"/>
      <c r="P39" s="5"/>
      <c r="Q39" s="5"/>
    </row>
    <row r="40" spans="1:17" hidden="1" x14ac:dyDescent="0.25">
      <c r="D40" s="5">
        <v>3</v>
      </c>
      <c r="E40" s="5">
        <v>6</v>
      </c>
      <c r="F40" s="5">
        <v>8</v>
      </c>
      <c r="G40" s="5">
        <v>10</v>
      </c>
      <c r="H40" s="5">
        <v>12</v>
      </c>
      <c r="I40" s="5">
        <v>15</v>
      </c>
      <c r="J40" s="5"/>
      <c r="K40" s="5"/>
      <c r="L40" s="5"/>
      <c r="M40" s="5"/>
      <c r="N40" s="5"/>
      <c r="O40" s="5"/>
      <c r="P40" s="5"/>
      <c r="Q40" s="5"/>
    </row>
    <row r="41" spans="1:17" ht="15.75" thickBot="1" x14ac:dyDescent="0.3">
      <c r="A41" s="19" t="s">
        <v>24</v>
      </c>
      <c r="B41" s="19" t="s">
        <v>31</v>
      </c>
      <c r="C41" s="19" t="s">
        <v>29</v>
      </c>
      <c r="D41" s="21" t="s">
        <v>18</v>
      </c>
      <c r="E41" s="21" t="s">
        <v>19</v>
      </c>
      <c r="F41" s="21" t="s">
        <v>20</v>
      </c>
      <c r="G41" s="21" t="s">
        <v>21</v>
      </c>
      <c r="H41" s="21" t="s">
        <v>22</v>
      </c>
      <c r="I41" s="21" t="s">
        <v>23</v>
      </c>
      <c r="J41" s="5"/>
      <c r="K41" s="5"/>
      <c r="L41" s="5"/>
      <c r="M41" s="5"/>
      <c r="N41" s="5"/>
      <c r="O41" s="5"/>
      <c r="P41" s="5"/>
      <c r="Q41" s="5"/>
    </row>
    <row r="42" spans="1:17" x14ac:dyDescent="0.25">
      <c r="A42" s="14">
        <f>+A30</f>
        <v>0.15</v>
      </c>
      <c r="B42" s="17">
        <f>+B30</f>
        <v>90</v>
      </c>
      <c r="C42" s="17">
        <f>+C30</f>
        <v>13.5</v>
      </c>
      <c r="D42" s="8">
        <f t="shared" ref="D42:I48" si="8">+K30*($C$6/2000)</f>
        <v>5.6700000000000008</v>
      </c>
      <c r="E42" s="8">
        <f t="shared" si="8"/>
        <v>11.340000000000002</v>
      </c>
      <c r="F42" s="8">
        <f t="shared" si="8"/>
        <v>15.120000000000001</v>
      </c>
      <c r="G42" s="8">
        <f t="shared" si="8"/>
        <v>18.900000000000002</v>
      </c>
      <c r="H42" s="8">
        <f t="shared" si="8"/>
        <v>22.680000000000003</v>
      </c>
      <c r="I42" s="8">
        <f t="shared" si="8"/>
        <v>28.35</v>
      </c>
      <c r="J42" s="5"/>
      <c r="K42" s="5"/>
      <c r="L42" s="5"/>
      <c r="M42" s="5"/>
      <c r="N42" s="5"/>
      <c r="O42" s="5"/>
      <c r="P42" s="5"/>
      <c r="Q42" s="5"/>
    </row>
    <row r="43" spans="1:17" x14ac:dyDescent="0.25">
      <c r="A43" s="14">
        <f t="shared" ref="A43:A48" si="9">+A31</f>
        <v>0.2</v>
      </c>
      <c r="B43" s="17"/>
      <c r="C43" s="17">
        <f t="shared" ref="C43:C48" si="10">+C31</f>
        <v>18</v>
      </c>
      <c r="D43" s="8">
        <f t="shared" si="8"/>
        <v>7.5600000000000005</v>
      </c>
      <c r="E43" s="8">
        <f t="shared" si="8"/>
        <v>15.120000000000001</v>
      </c>
      <c r="F43" s="8">
        <f t="shared" si="8"/>
        <v>20.160000000000004</v>
      </c>
      <c r="G43" s="8">
        <f t="shared" si="8"/>
        <v>25.200000000000003</v>
      </c>
      <c r="H43" s="8">
        <f t="shared" si="8"/>
        <v>30.240000000000002</v>
      </c>
      <c r="I43" s="8">
        <f t="shared" si="8"/>
        <v>37.800000000000004</v>
      </c>
      <c r="J43" s="5"/>
      <c r="K43" s="5"/>
      <c r="L43" s="5"/>
      <c r="M43" s="5"/>
      <c r="N43" s="5"/>
      <c r="O43" s="5"/>
      <c r="P43" s="5"/>
      <c r="Q43" s="5"/>
    </row>
    <row r="44" spans="1:17" x14ac:dyDescent="0.25">
      <c r="A44" s="14">
        <f t="shared" si="9"/>
        <v>0.25</v>
      </c>
      <c r="B44" s="17"/>
      <c r="C44" s="17">
        <f t="shared" si="10"/>
        <v>22.5</v>
      </c>
      <c r="D44" s="8">
        <f t="shared" si="8"/>
        <v>9.4500000000000011</v>
      </c>
      <c r="E44" s="8">
        <f t="shared" si="8"/>
        <v>18.900000000000002</v>
      </c>
      <c r="F44" s="8">
        <f t="shared" si="8"/>
        <v>25.200000000000003</v>
      </c>
      <c r="G44" s="8">
        <f t="shared" si="8"/>
        <v>31.500000000000004</v>
      </c>
      <c r="H44" s="8">
        <f t="shared" si="8"/>
        <v>37.800000000000004</v>
      </c>
      <c r="I44" s="8">
        <f t="shared" si="8"/>
        <v>47.250000000000007</v>
      </c>
      <c r="J44" s="5"/>
      <c r="K44" s="5"/>
      <c r="L44" s="5"/>
      <c r="M44" s="5"/>
      <c r="N44" s="5"/>
      <c r="O44" s="5"/>
      <c r="P44" s="5"/>
      <c r="Q44" s="5"/>
    </row>
    <row r="45" spans="1:17" x14ac:dyDescent="0.25">
      <c r="A45" s="14">
        <f t="shared" si="9"/>
        <v>0.3</v>
      </c>
      <c r="B45" s="17"/>
      <c r="C45" s="17">
        <f t="shared" si="10"/>
        <v>27</v>
      </c>
      <c r="D45" s="8">
        <f t="shared" si="8"/>
        <v>11.340000000000002</v>
      </c>
      <c r="E45" s="8">
        <f t="shared" si="8"/>
        <v>22.680000000000003</v>
      </c>
      <c r="F45" s="8">
        <f t="shared" si="8"/>
        <v>30.240000000000002</v>
      </c>
      <c r="G45" s="8">
        <f t="shared" si="8"/>
        <v>37.800000000000004</v>
      </c>
      <c r="H45" s="8">
        <f t="shared" si="8"/>
        <v>45.360000000000007</v>
      </c>
      <c r="I45" s="8">
        <f t="shared" si="8"/>
        <v>56.7</v>
      </c>
      <c r="J45" s="5"/>
      <c r="K45" s="5"/>
      <c r="L45" s="5"/>
      <c r="M45" s="5"/>
      <c r="N45" s="5"/>
      <c r="O45" s="5"/>
      <c r="P45" s="5"/>
      <c r="Q45" s="5"/>
    </row>
    <row r="46" spans="1:17" x14ac:dyDescent="0.25">
      <c r="A46" s="14">
        <f t="shared" si="9"/>
        <v>0.35</v>
      </c>
      <c r="B46" s="17"/>
      <c r="C46" s="17">
        <f t="shared" si="10"/>
        <v>31.499999999999996</v>
      </c>
      <c r="D46" s="8">
        <f t="shared" si="8"/>
        <v>13.229999999999999</v>
      </c>
      <c r="E46" s="8">
        <f t="shared" si="8"/>
        <v>26.459999999999997</v>
      </c>
      <c r="F46" s="8">
        <f t="shared" si="8"/>
        <v>35.28</v>
      </c>
      <c r="G46" s="8">
        <f t="shared" si="8"/>
        <v>44.099999999999994</v>
      </c>
      <c r="H46" s="8">
        <f t="shared" si="8"/>
        <v>52.919999999999995</v>
      </c>
      <c r="I46" s="8">
        <f t="shared" si="8"/>
        <v>66.149999999999991</v>
      </c>
      <c r="J46" s="5"/>
      <c r="K46" s="5"/>
      <c r="L46" s="5"/>
      <c r="M46" s="5"/>
      <c r="N46" s="5"/>
      <c r="O46" s="5"/>
      <c r="P46" s="5"/>
      <c r="Q46" s="5"/>
    </row>
    <row r="47" spans="1:17" x14ac:dyDescent="0.25">
      <c r="A47" s="14">
        <f t="shared" si="9"/>
        <v>0.4</v>
      </c>
      <c r="B47" s="17"/>
      <c r="C47" s="17">
        <f t="shared" si="10"/>
        <v>36</v>
      </c>
      <c r="D47" s="8">
        <f t="shared" si="8"/>
        <v>15.120000000000001</v>
      </c>
      <c r="E47" s="8">
        <f t="shared" si="8"/>
        <v>30.240000000000002</v>
      </c>
      <c r="F47" s="8">
        <f t="shared" si="8"/>
        <v>40.320000000000007</v>
      </c>
      <c r="G47" s="8">
        <f t="shared" si="8"/>
        <v>50.400000000000006</v>
      </c>
      <c r="H47" s="8">
        <f t="shared" si="8"/>
        <v>60.480000000000004</v>
      </c>
      <c r="I47" s="8">
        <f t="shared" si="8"/>
        <v>75.600000000000009</v>
      </c>
      <c r="J47" s="5"/>
      <c r="K47" s="5"/>
      <c r="L47" s="5"/>
      <c r="M47" s="5"/>
      <c r="N47" s="5"/>
      <c r="O47" s="5"/>
      <c r="P47" s="5"/>
      <c r="Q47" s="5"/>
    </row>
    <row r="48" spans="1:17" x14ac:dyDescent="0.25">
      <c r="A48" s="14">
        <f t="shared" si="9"/>
        <v>0.45</v>
      </c>
      <c r="B48" s="17"/>
      <c r="C48" s="17">
        <f t="shared" si="10"/>
        <v>40.5</v>
      </c>
      <c r="D48" s="8">
        <f t="shared" si="8"/>
        <v>17.010000000000002</v>
      </c>
      <c r="E48" s="8">
        <f t="shared" si="8"/>
        <v>34.020000000000003</v>
      </c>
      <c r="F48" s="8">
        <f t="shared" si="8"/>
        <v>45.360000000000007</v>
      </c>
      <c r="G48" s="8">
        <f t="shared" si="8"/>
        <v>56.7</v>
      </c>
      <c r="H48" s="8">
        <f t="shared" si="8"/>
        <v>68.040000000000006</v>
      </c>
      <c r="I48" s="8">
        <f t="shared" si="8"/>
        <v>85.050000000000011</v>
      </c>
      <c r="J48" s="2"/>
      <c r="K48" s="2"/>
      <c r="L48" s="2"/>
      <c r="M48" s="5"/>
      <c r="N48" s="5"/>
      <c r="O48" s="5"/>
      <c r="P48" s="5"/>
      <c r="Q48" s="5"/>
    </row>
    <row r="49" spans="1:17" x14ac:dyDescent="0.25">
      <c r="A49" s="5"/>
      <c r="B49" s="5"/>
      <c r="C49" s="5"/>
      <c r="D49" s="17"/>
      <c r="E49" s="17"/>
      <c r="F49" s="1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25">
      <c r="A50" s="5"/>
      <c r="B50" s="5"/>
      <c r="C50" s="5"/>
      <c r="D50" s="18"/>
      <c r="E50" s="18"/>
      <c r="F50" s="18"/>
      <c r="G50" s="5"/>
      <c r="H50" s="5"/>
      <c r="I50" s="5"/>
      <c r="J50" s="5"/>
      <c r="K50" s="5"/>
      <c r="L50" s="5"/>
      <c r="M50" s="5"/>
      <c r="N50" s="5" t="s">
        <v>25</v>
      </c>
      <c r="O50" s="5"/>
      <c r="P50" s="5"/>
      <c r="Q50" s="5"/>
    </row>
    <row r="51" spans="1:17" x14ac:dyDescent="0.25">
      <c r="A51" s="5"/>
      <c r="B51" s="5"/>
      <c r="C51" s="5"/>
      <c r="D51" s="18"/>
      <c r="E51" s="18"/>
      <c r="F51" s="1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25">
      <c r="A52" s="5"/>
      <c r="B52" s="5"/>
      <c r="C52" s="5"/>
      <c r="D52" s="18"/>
      <c r="E52" s="18"/>
      <c r="F52" s="18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x14ac:dyDescent="0.25">
      <c r="A53" s="2"/>
      <c r="B53" s="5"/>
      <c r="C53" s="5"/>
      <c r="D53" s="30"/>
      <c r="E53" s="18"/>
      <c r="F53" s="1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x14ac:dyDescent="0.25">
      <c r="A54" s="2"/>
      <c r="B54" s="5"/>
      <c r="C54" s="5"/>
      <c r="D54" s="30"/>
      <c r="E54" s="18"/>
      <c r="F54" s="1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x14ac:dyDescent="0.25">
      <c r="A55" s="2"/>
      <c r="B55" s="5"/>
      <c r="C55" s="5"/>
      <c r="D55" s="30"/>
      <c r="E55" s="18"/>
      <c r="F55" s="1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x14ac:dyDescent="0.25">
      <c r="A56" s="2"/>
      <c r="B56" s="5"/>
      <c r="C56" s="5"/>
      <c r="D56" s="30"/>
      <c r="E56" s="18"/>
      <c r="F56" s="1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x14ac:dyDescent="0.25">
      <c r="A57" s="2"/>
      <c r="B57" s="5"/>
      <c r="C57" s="5"/>
      <c r="D57" s="30"/>
      <c r="E57" s="18"/>
      <c r="F57" s="1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x14ac:dyDescent="0.25">
      <c r="A58" s="2"/>
      <c r="B58" s="5"/>
      <c r="C58" s="5"/>
      <c r="D58" s="30"/>
      <c r="E58" s="18"/>
      <c r="F58" s="1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x14ac:dyDescent="0.25">
      <c r="A59" s="5"/>
      <c r="B59" s="5"/>
      <c r="C59" s="5"/>
      <c r="D59" s="30"/>
      <c r="E59" s="18"/>
      <c r="F59" s="1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x14ac:dyDescent="0.25">
      <c r="A60" s="5"/>
      <c r="B60" s="5"/>
      <c r="C60" s="5"/>
      <c r="D60" s="12"/>
      <c r="E60" s="18"/>
      <c r="F60" s="1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x14ac:dyDescent="0.25">
      <c r="C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</sheetData>
  <sheetProtection password="C438" sheet="1" objects="1" scenarios="1" selectLockedCells="1"/>
  <mergeCells count="3">
    <mergeCell ref="K27:P27"/>
    <mergeCell ref="D39:I39"/>
    <mergeCell ref="D27:I27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Main Calculations</vt:lpstr>
      <vt:lpstr>Range of response</vt:lpstr>
    </vt:vector>
  </TitlesOfParts>
  <Company>K-State Research and Extension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Johnson</dc:creator>
  <cp:lastModifiedBy>Sandy Johnson</cp:lastModifiedBy>
  <cp:lastPrinted>2018-05-21T17:03:46Z</cp:lastPrinted>
  <dcterms:created xsi:type="dcterms:W3CDTF">2018-05-16T15:03:32Z</dcterms:created>
  <dcterms:modified xsi:type="dcterms:W3CDTF">2018-05-22T14:32:56Z</dcterms:modified>
</cp:coreProperties>
</file>