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 yWindow="96" windowWidth="9816" windowHeight="8616"/>
  </bookViews>
  <sheets>
    <sheet name="Input" sheetId="1" r:id="rId1"/>
    <sheet name="Summary" sheetId="2" r:id="rId2"/>
    <sheet name="Sheet3" sheetId="3" r:id="rId3"/>
  </sheets>
  <definedNames>
    <definedName name="_xlnm.Print_Area" localSheetId="0">Input!$C$13:$F$93</definedName>
    <definedName name="_xlnm.Print_Area" localSheetId="1">Summary!$C$2:$D$32</definedName>
    <definedName name="_xlnm.Print_Titles" localSheetId="0">Input!$12:$12</definedName>
  </definedNames>
  <calcPr calcId="145621"/>
</workbook>
</file>

<file path=xl/calcChain.xml><?xml version="1.0" encoding="utf-8"?>
<calcChain xmlns="http://schemas.openxmlformats.org/spreadsheetml/2006/main">
  <c r="G81" i="1" l="1"/>
  <c r="G93" i="1"/>
  <c r="D16" i="2" s="1"/>
  <c r="G75" i="1"/>
  <c r="D28" i="2" s="1"/>
  <c r="G74" i="1"/>
  <c r="G73" i="1"/>
  <c r="D26" i="2" s="1"/>
  <c r="G72" i="1"/>
  <c r="F75" i="1"/>
  <c r="F74" i="1"/>
  <c r="F73" i="1"/>
  <c r="F72" i="1"/>
  <c r="G68" i="1"/>
  <c r="D22" i="2" s="1"/>
  <c r="G67" i="1"/>
  <c r="F68" i="1"/>
  <c r="F67" i="1"/>
  <c r="F66" i="1"/>
  <c r="F65" i="1"/>
  <c r="G65" i="1"/>
  <c r="G66" i="1"/>
  <c r="G49" i="1"/>
  <c r="G36" i="1"/>
  <c r="G80" i="1" s="1"/>
  <c r="E24" i="1"/>
  <c r="E31" i="1" s="1"/>
  <c r="D25" i="2"/>
  <c r="G60" i="1"/>
  <c r="G48" i="1"/>
  <c r="D10" i="2" s="1"/>
  <c r="D2" i="2"/>
  <c r="C2" i="2"/>
  <c r="D27" i="2"/>
  <c r="D20" i="2"/>
  <c r="D19" i="2"/>
  <c r="D30" i="2"/>
  <c r="G28" i="1"/>
  <c r="D8" i="2"/>
  <c r="D21" i="2"/>
  <c r="G50" i="1" l="1"/>
  <c r="G54" i="1"/>
  <c r="G55" i="1" s="1"/>
  <c r="G59" i="1"/>
  <c r="D12" i="2" s="1"/>
  <c r="D11" i="2" s="1"/>
  <c r="G53" i="1"/>
  <c r="G41" i="1"/>
  <c r="G43" i="1"/>
  <c r="D15" i="2" s="1"/>
  <c r="G88" i="1"/>
  <c r="G79" i="1"/>
  <c r="G91" i="1" l="1"/>
  <c r="D31" i="2" s="1"/>
  <c r="D14" i="2"/>
  <c r="D13" i="2" s="1"/>
</calcChain>
</file>

<file path=xl/comments1.xml><?xml version="1.0" encoding="utf-8"?>
<comments xmlns="http://schemas.openxmlformats.org/spreadsheetml/2006/main">
  <authors>
    <author>sandyj</author>
    <author>Katie J. Golemboski</author>
  </authors>
  <commentList>
    <comment ref="C15" authorId="0">
      <text>
        <r>
          <rPr>
            <b/>
            <sz val="9"/>
            <color indexed="81"/>
            <rFont val="Tahoma"/>
            <family val="2"/>
          </rPr>
          <t>sandyj:</t>
        </r>
        <r>
          <rPr>
            <sz val="9"/>
            <color indexed="81"/>
            <rFont val="Tahoma"/>
            <family val="2"/>
          </rPr>
          <t xml:space="preserve">
line numbers correspond to full financial SPA input forms</t>
        </r>
      </text>
    </comment>
    <comment ref="D17" authorId="0">
      <text>
        <r>
          <rPr>
            <sz val="9"/>
            <color indexed="81"/>
            <rFont val="Tahoma"/>
            <family val="2"/>
          </rPr>
          <t>This is the number of females in the beginning inventory that are exposed either to bulls or an AI program.  The number should correspond to th e number on the beginning date of the breeding season.</t>
        </r>
      </text>
    </comment>
    <comment ref="D18" authorId="1">
      <text>
        <r>
          <rPr>
            <sz val="9"/>
            <color indexed="81"/>
            <rFont val="Tahoma"/>
            <family val="2"/>
          </rPr>
          <t xml:space="preserve">Often cows are identified to be culled at the beginning of the breeding season, but are left in the exposed cow herd. For example, older cows that have a nursing calf that will be culled when the calf is weaned. This number should not include those females that are diagnosed as open during pregnancy testing.
</t>
        </r>
      </text>
    </comment>
    <comment ref="D19" authorId="1">
      <text>
        <r>
          <rPr>
            <sz val="9"/>
            <color indexed="81"/>
            <rFont val="Tahoma"/>
            <family val="2"/>
          </rPr>
          <t xml:space="preserve">Exposed females that are sold before the breeding season ends should not be counted in the calculation of reproduction or production performance. Cows sold because they are diagnosed as open based on a pregnancy test should not be counted here either as these sales are made after the breeding season ends. 
</t>
        </r>
      </text>
    </comment>
    <comment ref="D20" authorId="1">
      <text>
        <r>
          <rPr>
            <sz val="9"/>
            <color indexed="81"/>
            <rFont val="Tahoma"/>
            <family val="2"/>
          </rPr>
          <t xml:space="preserve">This is a count of the exposed females, including pairs, that are purchased. The actual reproductive performance reflects previous owner's management which must be considered as part of the total exposed females.
</t>
        </r>
      </text>
    </comment>
    <comment ref="D24" authorId="0">
      <text>
        <r>
          <rPr>
            <sz val="9"/>
            <color indexed="81"/>
            <rFont val="Tahoma"/>
            <family val="2"/>
          </rPr>
          <t xml:space="preserve">Beginning breeding date plus 281 days
</t>
        </r>
      </text>
    </comment>
    <comment ref="D25" authorId="1">
      <text>
        <r>
          <rPr>
            <sz val="9"/>
            <color indexed="81"/>
            <rFont val="Tahoma"/>
            <family val="2"/>
          </rPr>
          <t xml:space="preserve">These are females that are not pregnant and are removed from the breeding herd. This does not include any females that were not intended to be pregnant (item 22). This number should be included in the number of females diagnosed as open (item 35a), the number of sales or transfers of open females (item 36a) and the number of exposed females (item 29).
</t>
        </r>
      </text>
    </comment>
    <comment ref="D26" authorId="1">
      <text>
        <r>
          <rPr>
            <sz val="9"/>
            <color indexed="81"/>
            <rFont val="Tahoma"/>
            <family val="2"/>
          </rPr>
          <t xml:space="preserve">These are females that are pregnant and removed from the breeding herd. This does not include any females that were not intended to be pregnant (item 22). This number should be included in the number of females diagnosed as pregnant (item 34a), but subtracted from the number of exposed females (item 29).
</t>
        </r>
      </text>
    </comment>
    <comment ref="D27" authorId="1">
      <text>
        <r>
          <rPr>
            <sz val="9"/>
            <color indexed="81"/>
            <rFont val="Tahoma"/>
            <family val="2"/>
          </rPr>
          <t xml:space="preserve">If pregnancy tests are not performed before the sale or transfer out, then the number should be recorded here and will be included in the number of exposed females (item 29).
</t>
        </r>
      </text>
    </comment>
    <comment ref="D29" authorId="1">
      <text>
        <r>
          <rPr>
            <sz val="9"/>
            <color indexed="81"/>
            <rFont val="Tahoma"/>
            <family val="2"/>
          </rPr>
          <t xml:space="preserve">All females entering the herd after the breeding season should be pregnancy tested. This allows for the inclusion of purchased exposed or bred females in the exposed female count.
</t>
        </r>
      </text>
    </comment>
    <comment ref="D32" authorId="1">
      <text>
        <r>
          <rPr>
            <sz val="9"/>
            <color indexed="81"/>
            <rFont val="Tahoma"/>
            <family val="2"/>
          </rPr>
          <t xml:space="preserve">If exposed females are sold or trasnferred out with nursing calves, they should be deducted from the exposed females and the calves from the number of calves born. Since these are females that met the first reproduction test (birth of a live calf), exclusion of them will likely reduce the overall weaning performance level.
</t>
        </r>
      </text>
    </comment>
    <comment ref="D33" authorId="1">
      <text>
        <r>
          <rPr>
            <sz val="9"/>
            <color indexed="81"/>
            <rFont val="Tahoma"/>
            <family val="2"/>
          </rPr>
          <t xml:space="preserve">These cows were exposed by the previous owner so they should be included in the exposed female count. Since they have calves, they should increase the overall performance measure at weaning.
</t>
        </r>
      </text>
    </comment>
    <comment ref="D40" authorId="1">
      <text>
        <r>
          <rPr>
            <sz val="9"/>
            <color indexed="81"/>
            <rFont val="Tahoma"/>
            <family val="2"/>
          </rPr>
          <t xml:space="preserve">This value reflects the death loss of exposed females for the fiscal year.
</t>
        </r>
      </text>
    </comment>
    <comment ref="D42" authorId="1">
      <text>
        <r>
          <rPr>
            <sz val="9"/>
            <color indexed="81"/>
            <rFont val="Tahoma"/>
            <family val="2"/>
          </rPr>
          <t xml:space="preserve">As illustrated in the NCA-IRM-SPA Cow-Calf Guidelines, replacement rates must be carefully interpreted. Some exposed females may be actually used to replace culled females; however, increases in herd size could also be included in this number. This number should reflect the number of purchased or transferred in female breeding animals while also including both raised and purchased heifers and mature cows.
</t>
        </r>
      </text>
    </comment>
    <comment ref="D46" authorId="1">
      <text>
        <r>
          <rPr>
            <sz val="9"/>
            <color indexed="81"/>
            <rFont val="Tahoma"/>
            <family val="2"/>
          </rPr>
          <t>After adjustments are made this wiill be the base number used to calculate the pregnancy rate. Include females which were pregnancy tested and sold or transferred out of the breeding herd after the breeding season (item 25a and item 25b).</t>
        </r>
      </text>
    </comment>
    <comment ref="D47" authorId="1">
      <text>
        <r>
          <rPr>
            <sz val="9"/>
            <color indexed="81"/>
            <rFont val="Tahoma"/>
            <family val="2"/>
          </rPr>
          <t xml:space="preserve">This is the actual number of the exposed females diagnosed as pregnant. The accuracy of the pregnancy rate improves when all females that are exposed are pregnancy tested. Include females which were diagnosed as pregnant but sold or transferred out of the breeding herd after the breeding season (item 25b).
</t>
        </r>
      </text>
    </comment>
    <comment ref="D51" authorId="1">
      <text>
        <r>
          <rPr>
            <sz val="9"/>
            <color indexed="81"/>
            <rFont val="Tahoma"/>
            <family val="2"/>
          </rPr>
          <t>This is the number of females culled and sold due to reproductive failure. Include females which were diagnosed as open but were sold or transferred out of the breeding herd after the breeding season (item 25a).</t>
        </r>
      </text>
    </comment>
    <comment ref="D58" authorId="1">
      <text>
        <r>
          <rPr>
            <sz val="9"/>
            <color indexed="81"/>
            <rFont val="Tahoma"/>
            <family val="2"/>
          </rPr>
          <t xml:space="preserve">This is the total number of females calving. Include the number of all births of full term calves even if the calves are born dead (i.e. calves which died during calving due to dystocias) but do not include abortions (i.e. calves which have not reached full term).  Should equal the sum of lines 38d and 38e
</t>
        </r>
      </text>
    </comment>
    <comment ref="D62" authorId="1">
      <text>
        <r>
          <rPr>
            <sz val="9"/>
            <color indexed="81"/>
            <rFont val="Tahoma"/>
            <family val="2"/>
          </rPr>
          <t xml:space="preserve">Record all births within the first 21 days of the calving season, between 22 and 42 days, 43 to 63 days, and births after 63 days. Accumulative total is also maintained. Include births of full term calves even though calves may have died during the calving process. 
Note: Compute calving distribution at each of these days. The starting date for the first 21 day period is 285 days following the bull turn in date with the mature cow herd. If this is unavailable, then start the first 21 day period when the third mature cow (3 years and older) calves. All calves born, either alive or dead, should be included in this analysis.
</t>
        </r>
      </text>
    </comment>
    <comment ref="D77" authorId="1">
      <text>
        <r>
          <rPr>
            <sz val="9"/>
            <color indexed="81"/>
            <rFont val="Tahoma"/>
            <family val="2"/>
          </rPr>
          <t xml:space="preserve">Include in the count the number of full term calves that died due to calving problems or dystocias i.e. only those calves that died during birth, not calves that died more than a day after they were born.
</t>
        </r>
      </text>
    </comment>
    <comment ref="D78" authorId="1">
      <text>
        <r>
          <rPr>
            <sz val="9"/>
            <color indexed="81"/>
            <rFont val="Tahoma"/>
            <family val="2"/>
          </rPr>
          <t xml:space="preserve">Include in this number only calves which were actually alive at the time of birth. Do not include calves which died during the calving process (item 39).
</t>
        </r>
      </text>
    </comment>
    <comment ref="D84" authorId="1">
      <text>
        <r>
          <rPr>
            <sz val="9"/>
            <color indexed="81"/>
            <rFont val="Tahoma"/>
            <family val="2"/>
          </rPr>
          <t xml:space="preserve">At times, baby calves are purchased and placed on females in the herd whose calves have died at birth. These calves will be included in the total weaned calf count.
</t>
        </r>
      </text>
    </comment>
    <comment ref="D85" authorId="1">
      <text>
        <r>
          <rPr>
            <sz val="9"/>
            <color indexed="81"/>
            <rFont val="Tahoma"/>
            <family val="2"/>
          </rPr>
          <t xml:space="preserve">This is a total head count of all the calves that actually weaned during the weaning period.
</t>
        </r>
      </text>
    </comment>
    <comment ref="D86" authorId="1">
      <text>
        <r>
          <rPr>
            <sz val="9"/>
            <color indexed="81"/>
            <rFont val="Tahoma"/>
            <family val="2"/>
          </rPr>
          <t xml:space="preserve">This is the average age, in months, that the calves were weaned.
</t>
        </r>
      </text>
    </comment>
    <comment ref="D89" authorId="0">
      <text>
        <r>
          <rPr>
            <sz val="9"/>
            <color indexed="81"/>
            <rFont val="Tahoma"/>
            <family val="2"/>
          </rPr>
          <t xml:space="preserve"> Unadjusted weight, can be group weight or individual weights</t>
        </r>
      </text>
    </comment>
  </commentList>
</comments>
</file>

<file path=xl/sharedStrings.xml><?xml version="1.0" encoding="utf-8"?>
<sst xmlns="http://schemas.openxmlformats.org/spreadsheetml/2006/main" count="127" uniqueCount="114">
  <si>
    <t>Total Females exposed at the beginning of the breeding season</t>
  </si>
  <si>
    <t>Culled exposed females not intended to be calved but in the exposed herd</t>
  </si>
  <si>
    <t>Exposed females sold or transferred-out  before the breeding season ends</t>
  </si>
  <si>
    <t>Begininning Breeding - Date</t>
  </si>
  <si>
    <t>25a</t>
  </si>
  <si>
    <t>Open females sold or transferred out after the breeding season</t>
  </si>
  <si>
    <t>Exposed females purchased or transferred-in during the breeding season</t>
  </si>
  <si>
    <t>Pregnant females sold or transferred-out after the breeding season</t>
  </si>
  <si>
    <t>Exposed females sold or transferred-out  after the breeding season w/o preg test</t>
  </si>
  <si>
    <t>Total Females sold or transferred-out after the breeding season</t>
  </si>
  <si>
    <t>25b</t>
  </si>
  <si>
    <t>25c</t>
  </si>
  <si>
    <t>25d</t>
  </si>
  <si>
    <t>Exposed &amp; pregnant females purchsed/transferred-in after breeding season</t>
  </si>
  <si>
    <t>Adjustments after calving season begins</t>
  </si>
  <si>
    <t>Females sold or transferred out with nursing calves between calving &amp; weaning</t>
  </si>
  <si>
    <t>Adjusted exposed Females</t>
  </si>
  <si>
    <t>Adjusted exposed Females including sales, transfers, purchase of pairs,exposed</t>
  </si>
  <si>
    <t>&amp; pregnant females</t>
  </si>
  <si>
    <t>Death Loss &amp; Replacement Values</t>
  </si>
  <si>
    <t>30a</t>
  </si>
  <si>
    <t>Total death loss of exposed females</t>
  </si>
  <si>
    <t>Percent death loss</t>
  </si>
  <si>
    <t>Repl. Heifers exposed for first calf plus purchased replacements &amp; cows to expose or exposed</t>
  </si>
  <si>
    <t>Replacement rate</t>
  </si>
  <si>
    <t>30b</t>
  </si>
  <si>
    <t>Pregnancy Performance Measures</t>
  </si>
  <si>
    <t>34a</t>
  </si>
  <si>
    <t>34b</t>
  </si>
  <si>
    <t>35a</t>
  </si>
  <si>
    <t>35b</t>
  </si>
  <si>
    <t>36a</t>
  </si>
  <si>
    <t>36b</t>
  </si>
  <si>
    <t>37a</t>
  </si>
  <si>
    <t>37b</t>
  </si>
  <si>
    <t>Number of exposed females that were pregnancy tested</t>
  </si>
  <si>
    <t>Number of exposed females diagnosed as pregnant</t>
  </si>
  <si>
    <t>Pregnancy percentage</t>
  </si>
  <si>
    <t>Number of females diagnosed as open</t>
  </si>
  <si>
    <t>Percent open</t>
  </si>
  <si>
    <t xml:space="preserve">sales or transfer of open exposed females intended to be bred during the </t>
  </si>
  <si>
    <t>breeding season but failed to conceive</t>
  </si>
  <si>
    <t>Percent open sold or transferred</t>
  </si>
  <si>
    <t>Number of open females kept in breeding herd</t>
  </si>
  <si>
    <t>Percent open females kept</t>
  </si>
  <si>
    <t>Calving Performance Measures</t>
  </si>
  <si>
    <t>38b</t>
  </si>
  <si>
    <t>38a</t>
  </si>
  <si>
    <t>Total females calving with full term calves - include live and dead calvings (hd)</t>
  </si>
  <si>
    <t>Calving percentage based on total females calving &amp; exposed females</t>
  </si>
  <si>
    <t>Calves born during days 1-21</t>
  </si>
  <si>
    <t>Calves born during days 22-42</t>
  </si>
  <si>
    <t>Calves born during days 43-63</t>
  </si>
  <si>
    <t>Calves born after day 63</t>
  </si>
  <si>
    <t>Calf death loss due to calving problems (hd)</t>
  </si>
  <si>
    <t>Total live calves born (hd)</t>
  </si>
  <si>
    <t>Calving dealth loss percentage based on exposed females</t>
  </si>
  <si>
    <t>Calving death loss based on calves born</t>
  </si>
  <si>
    <t>Calving percentage based on exposed females &amp; lives calves produced</t>
  </si>
  <si>
    <t>41a</t>
  </si>
  <si>
    <t>41b</t>
  </si>
  <si>
    <t>41c</t>
  </si>
  <si>
    <t>Total weaned calves</t>
  </si>
  <si>
    <t>Average Age at weaning (months)</t>
  </si>
  <si>
    <t>Weaning Performance Measures</t>
  </si>
  <si>
    <t>Average weaning weight</t>
  </si>
  <si>
    <t>weaning weight per cow exposed</t>
  </si>
  <si>
    <t>Nursing calves purchased or transferred in &amp; grafted onto females in herd</t>
  </si>
  <si>
    <t>Percent calf crop</t>
  </si>
  <si>
    <t>Pregnancy loss - preg check to calving</t>
  </si>
  <si>
    <t>Based on Exposed Females</t>
  </si>
  <si>
    <t>Pregnancy Percentage</t>
  </si>
  <si>
    <t>Pregnancy Loss Percentage</t>
  </si>
  <si>
    <t>Calving Percentage</t>
  </si>
  <si>
    <t>Calf Dealth Loss</t>
  </si>
  <si>
    <t>Calf Crop or Weaning Percentage</t>
  </si>
  <si>
    <t>Female replacement rate</t>
  </si>
  <si>
    <t>Year</t>
  </si>
  <si>
    <t>Calf death loss based on number of calves born</t>
  </si>
  <si>
    <t>SPA Production Performance Measures</t>
  </si>
  <si>
    <t>Item</t>
  </si>
  <si>
    <t>producer provided information</t>
  </si>
  <si>
    <t>Line</t>
  </si>
  <si>
    <t>Females purchased/transferred-in with nursing calves between calving &amp; weanning</t>
  </si>
  <si>
    <t>calculations, protected cells</t>
  </si>
  <si>
    <t>For questions or problems with this spreadsheet contact Sandy Johnson, sandyj@ksu.edu, 785-462-6281</t>
  </si>
  <si>
    <t>38c</t>
  </si>
  <si>
    <t>Calves at 21 days</t>
  </si>
  <si>
    <t>Calves at 42 days</t>
  </si>
  <si>
    <t>Calves at 63 days</t>
  </si>
  <si>
    <t>Calves after 63 days</t>
  </si>
  <si>
    <t>Total number of cows 3 years and older calving with full term calves - include live and dead (hd)</t>
  </si>
  <si>
    <t xml:space="preserve">Calving Distribution </t>
  </si>
  <si>
    <t xml:space="preserve">     MATURE COWS</t>
  </si>
  <si>
    <t>Total number of 2 yr olds calving with full term calves - include live and dead (hd)</t>
  </si>
  <si>
    <t>Mature Cows</t>
  </si>
  <si>
    <t>First Calf Heifers</t>
  </si>
  <si>
    <t>38d</t>
  </si>
  <si>
    <t>38e</t>
  </si>
  <si>
    <t>Version 1.1</t>
  </si>
  <si>
    <t xml:space="preserve">Adjustments: </t>
  </si>
  <si>
    <t>After Breeding season ends - enter ending breeding date</t>
  </si>
  <si>
    <t>Before calving season begins - calculated start of calving</t>
  </si>
  <si>
    <t xml:space="preserve">    FIRST CALF HEIFERS  </t>
  </si>
  <si>
    <t>Cummulative</t>
  </si>
  <si>
    <t>Distribution</t>
  </si>
  <si>
    <t>% each</t>
  </si>
  <si>
    <t>period</t>
  </si>
  <si>
    <t>Average weaning weight, pounds</t>
  </si>
  <si>
    <t>Weaning weight per cow exposed, pounds</t>
  </si>
  <si>
    <t>SPA Reproduction and Production Data</t>
  </si>
  <si>
    <t>Producer Name or ID</t>
  </si>
  <si>
    <t>MM/DD/YYYY</t>
  </si>
  <si>
    <t>Enter data in blue cells, calculated values appear in grey cells.  See summary worksheet tab when data entry complete.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</si>
</sst>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14" x14ac:knownFonts="1">
    <font>
      <sz val="10"/>
      <name val="Arial"/>
    </font>
    <font>
      <sz val="10"/>
      <name val="Arial"/>
    </font>
    <font>
      <sz val="8"/>
      <name val="Arial"/>
      <family val="2"/>
    </font>
    <font>
      <b/>
      <sz val="10"/>
      <name val="Arial"/>
      <family val="2"/>
    </font>
    <font>
      <sz val="10"/>
      <name val="Arial"/>
      <family val="2"/>
    </font>
    <font>
      <sz val="12"/>
      <name val="Arial"/>
      <family val="2"/>
    </font>
    <font>
      <sz val="9"/>
      <color indexed="81"/>
      <name val="Tahoma"/>
      <family val="2"/>
    </font>
    <font>
      <b/>
      <sz val="9"/>
      <color indexed="81"/>
      <name val="Tahoma"/>
      <family val="2"/>
    </font>
    <font>
      <i/>
      <sz val="10"/>
      <name val="Arial"/>
      <family val="2"/>
    </font>
    <font>
      <sz val="11"/>
      <name val="Arial"/>
      <family val="2"/>
    </font>
    <font>
      <b/>
      <sz val="12"/>
      <color indexed="10"/>
      <name val="Arial"/>
      <family val="2"/>
    </font>
    <font>
      <sz val="14"/>
      <name val="Arial"/>
      <family val="2"/>
    </font>
    <font>
      <sz val="10"/>
      <color rgb="FFFF0000"/>
      <name val="Arial"/>
      <family val="2"/>
    </font>
    <font>
      <b/>
      <sz val="10"/>
      <color rgb="FFFF0000"/>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0" fillId="0" borderId="0" xfId="0" applyProtection="1">
      <protection locked="0"/>
    </xf>
    <xf numFmtId="165" fontId="0" fillId="0" borderId="0" xfId="1" applyNumberFormat="1" applyFont="1" applyAlignment="1" applyProtection="1">
      <alignment horizontal="left" indent="2"/>
    </xf>
    <xf numFmtId="0" fontId="0" fillId="0" borderId="0" xfId="0" applyAlignment="1" applyProtection="1">
      <alignment horizontal="center"/>
    </xf>
    <xf numFmtId="1" fontId="0" fillId="0" borderId="0" xfId="0" applyNumberFormat="1" applyAlignment="1" applyProtection="1">
      <alignment horizontal="center"/>
    </xf>
    <xf numFmtId="0" fontId="0" fillId="0" borderId="0" xfId="0" applyProtection="1"/>
    <xf numFmtId="0" fontId="3" fillId="0" borderId="0" xfId="0" applyFont="1" applyProtection="1"/>
    <xf numFmtId="0" fontId="4" fillId="0" borderId="0" xfId="0" applyFont="1" applyProtection="1"/>
    <xf numFmtId="0" fontId="4" fillId="0" borderId="0" xfId="0" applyFont="1" applyAlignment="1" applyProtection="1">
      <alignment horizontal="center"/>
    </xf>
    <xf numFmtId="0" fontId="5" fillId="0" borderId="1" xfId="0" applyFont="1" applyBorder="1" applyProtection="1"/>
    <xf numFmtId="0" fontId="0" fillId="0" borderId="1" xfId="0" applyBorder="1" applyProtection="1"/>
    <xf numFmtId="0" fontId="4" fillId="0" borderId="2" xfId="0" applyFont="1" applyBorder="1" applyProtection="1"/>
    <xf numFmtId="0" fontId="8" fillId="0" borderId="0" xfId="0" applyFont="1" applyProtection="1"/>
    <xf numFmtId="0" fontId="3" fillId="0" borderId="0" xfId="0" applyFont="1" applyAlignment="1" applyProtection="1">
      <alignment horizontal="center"/>
      <protection locked="0"/>
    </xf>
    <xf numFmtId="0" fontId="0" fillId="0" borderId="0" xfId="0" applyAlignment="1" applyProtection="1">
      <alignment horizontal="right"/>
    </xf>
    <xf numFmtId="166" fontId="0" fillId="0" borderId="0" xfId="0" applyNumberFormat="1" applyProtection="1"/>
    <xf numFmtId="166" fontId="3" fillId="0" borderId="2" xfId="0" applyNumberFormat="1" applyFont="1" applyBorder="1" applyAlignment="1" applyProtection="1">
      <alignment horizontal="left" indent="2"/>
    </xf>
    <xf numFmtId="166" fontId="0" fillId="0" borderId="0" xfId="0" applyNumberFormat="1" applyAlignment="1" applyProtection="1">
      <alignment horizontal="center"/>
    </xf>
    <xf numFmtId="0" fontId="4" fillId="0" borderId="0" xfId="0" applyFont="1" applyAlignment="1" applyProtection="1">
      <alignment shrinkToFit="1"/>
    </xf>
    <xf numFmtId="49" fontId="0" fillId="0" borderId="0" xfId="0" applyNumberFormat="1" applyAlignment="1" applyProtection="1">
      <alignment shrinkToFit="1"/>
    </xf>
    <xf numFmtId="14" fontId="5" fillId="2" borderId="3" xfId="0" applyNumberFormat="1" applyFont="1" applyFill="1" applyBorder="1" applyProtection="1">
      <protection locked="0"/>
    </xf>
    <xf numFmtId="166" fontId="5" fillId="2" borderId="3" xfId="0" applyNumberFormat="1" applyFont="1" applyFill="1" applyBorder="1" applyProtection="1">
      <protection locked="0"/>
    </xf>
    <xf numFmtId="166" fontId="5" fillId="3" borderId="0" xfId="0" applyNumberFormat="1" applyFont="1" applyFill="1" applyProtection="1"/>
    <xf numFmtId="165" fontId="5" fillId="3" borderId="0" xfId="1" applyNumberFormat="1" applyFont="1" applyFill="1" applyProtection="1"/>
    <xf numFmtId="1" fontId="5" fillId="3" borderId="0" xfId="0" applyNumberFormat="1" applyFont="1" applyFill="1" applyProtection="1"/>
    <xf numFmtId="10" fontId="5" fillId="3" borderId="0" xfId="1" applyNumberFormat="1" applyFont="1" applyFill="1" applyProtection="1"/>
    <xf numFmtId="10" fontId="0" fillId="0" borderId="0" xfId="1" applyNumberFormat="1" applyFont="1" applyAlignment="1" applyProtection="1">
      <alignment horizontal="left" indent="2"/>
    </xf>
    <xf numFmtId="0" fontId="0" fillId="2" borderId="3" xfId="0" applyFill="1" applyBorder="1" applyProtection="1"/>
    <xf numFmtId="0" fontId="4" fillId="0" borderId="0" xfId="0" applyFont="1" applyFill="1" applyProtection="1"/>
    <xf numFmtId="0" fontId="0" fillId="3" borderId="3" xfId="0" applyFill="1" applyBorder="1" applyProtection="1"/>
    <xf numFmtId="165" fontId="5" fillId="3" borderId="0" xfId="1" applyNumberFormat="1" applyFont="1" applyFill="1" applyAlignment="1" applyProtection="1">
      <alignment horizontal="center"/>
    </xf>
    <xf numFmtId="0" fontId="3" fillId="0" borderId="0" xfId="0" applyFont="1" applyAlignment="1" applyProtection="1">
      <alignment horizontal="left"/>
      <protection locked="0"/>
    </xf>
    <xf numFmtId="2" fontId="12" fillId="0" borderId="0" xfId="0" applyNumberFormat="1" applyFont="1" applyAlignment="1" applyProtection="1">
      <protection locked="0"/>
    </xf>
    <xf numFmtId="2" fontId="0" fillId="0" borderId="0" xfId="0" applyNumberFormat="1" applyAlignment="1" applyProtection="1">
      <protection locked="0"/>
    </xf>
    <xf numFmtId="0" fontId="12" fillId="0" borderId="0" xfId="0" applyFont="1" applyProtection="1">
      <protection locked="0"/>
    </xf>
    <xf numFmtId="0" fontId="0" fillId="0" borderId="0" xfId="0" applyAlignment="1" applyProtection="1">
      <alignment horizontal="center"/>
      <protection locked="0"/>
    </xf>
    <xf numFmtId="0" fontId="0" fillId="0" borderId="0" xfId="0" applyFill="1" applyProtection="1">
      <protection locked="0"/>
    </xf>
    <xf numFmtId="0" fontId="4" fillId="0" borderId="0" xfId="0" applyFont="1" applyProtection="1">
      <protection locked="0"/>
    </xf>
    <xf numFmtId="0" fontId="9" fillId="0" borderId="0" xfId="0" applyFont="1" applyProtection="1">
      <protection locked="0"/>
    </xf>
    <xf numFmtId="0" fontId="5" fillId="0" borderId="0" xfId="0" applyFont="1" applyProtection="1">
      <protection locked="0"/>
    </xf>
    <xf numFmtId="0" fontId="4" fillId="0" borderId="0" xfId="0" applyFont="1" applyAlignment="1" applyProtection="1">
      <alignment horizontal="center"/>
      <protection locked="0"/>
    </xf>
    <xf numFmtId="0" fontId="5" fillId="0" borderId="0" xfId="0" applyFont="1" applyFill="1" applyProtection="1">
      <protection locked="0"/>
    </xf>
    <xf numFmtId="14" fontId="5" fillId="3" borderId="0" xfId="0" applyNumberFormat="1" applyFont="1" applyFill="1" applyProtection="1">
      <protection locked="0"/>
    </xf>
    <xf numFmtId="164" fontId="0" fillId="0" borderId="0" xfId="0" applyNumberFormat="1" applyFill="1" applyProtection="1">
      <protection locked="0"/>
    </xf>
    <xf numFmtId="0" fontId="10" fillId="0" borderId="0" xfId="0" applyFont="1" applyAlignment="1" applyProtection="1">
      <alignment horizontal="left"/>
      <protection locked="0"/>
    </xf>
    <xf numFmtId="10" fontId="5" fillId="0" borderId="0" xfId="1" applyNumberFormat="1" applyFont="1" applyFill="1" applyProtection="1">
      <protection locked="0"/>
    </xf>
    <xf numFmtId="2" fontId="0" fillId="0" borderId="0" xfId="0" applyNumberFormat="1" applyFill="1" applyProtection="1">
      <protection locked="0"/>
    </xf>
    <xf numFmtId="1" fontId="0" fillId="0" borderId="0" xfId="0" applyNumberFormat="1" applyFill="1" applyProtection="1">
      <protection locked="0"/>
    </xf>
    <xf numFmtId="0" fontId="13" fillId="0" borderId="0" xfId="0" applyFont="1" applyProtection="1">
      <protection locked="0"/>
    </xf>
    <xf numFmtId="2" fontId="0" fillId="0" borderId="0" xfId="0" applyNumberFormat="1" applyProtection="1">
      <protection locked="0"/>
    </xf>
    <xf numFmtId="166" fontId="5" fillId="2" borderId="3" xfId="0" applyNumberFormat="1" applyFont="1" applyFill="1" applyBorder="1" applyAlignment="1" applyProtection="1">
      <alignment horizontal="center"/>
      <protection locked="0"/>
    </xf>
    <xf numFmtId="0" fontId="11" fillId="0" borderId="2" xfId="0" applyFont="1" applyBorder="1" applyAlignment="1" applyProtection="1">
      <alignment horizontal="left"/>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22860</xdr:colOff>
      <xdr:row>0</xdr:row>
      <xdr:rowOff>83820</xdr:rowOff>
    </xdr:from>
    <xdr:to>
      <xdr:col>3</xdr:col>
      <xdr:colOff>685800</xdr:colOff>
      <xdr:row>5</xdr:row>
      <xdr:rowOff>30480</xdr:rowOff>
    </xdr:to>
    <xdr:pic>
      <xdr:nvPicPr>
        <xdr:cNvPr id="1159" name="Picture 5" descr="New KSRE logo with powerca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 y="83820"/>
          <a:ext cx="1333500" cy="7848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2:P95"/>
  <sheetViews>
    <sheetView tabSelected="1" topLeftCell="A2" zoomScaleNormal="100" workbookViewId="0">
      <selection activeCell="F19" sqref="F19"/>
    </sheetView>
  </sheetViews>
  <sheetFormatPr defaultRowHeight="13.2" x14ac:dyDescent="0.25"/>
  <cols>
    <col min="1" max="1" width="3.33203125" style="1" customWidth="1"/>
    <col min="2" max="2" width="4.33203125" style="1" customWidth="1"/>
    <col min="3" max="3" width="5.44140625" style="35" customWidth="1"/>
    <col min="4" max="4" width="67.33203125" style="1" customWidth="1"/>
    <col min="5" max="5" width="10.88671875" style="1" customWidth="1"/>
    <col min="6" max="6" width="11" style="1" customWidth="1"/>
    <col min="7" max="7" width="11.109375" style="1" customWidth="1"/>
    <col min="8" max="8" width="8.33203125" style="36" customWidth="1"/>
    <col min="9" max="9" width="9.109375" style="36" customWidth="1"/>
    <col min="10" max="10" width="3.109375" style="36" customWidth="1"/>
    <col min="11" max="12" width="9.109375" style="36" customWidth="1"/>
    <col min="13" max="13" width="4.33203125" style="36" customWidth="1"/>
    <col min="14" max="15" width="9.109375" style="36" customWidth="1"/>
    <col min="16" max="16" width="3.109375" style="36" customWidth="1"/>
    <col min="17" max="16384" width="8.88671875" style="1"/>
  </cols>
  <sheetData>
    <row r="2" spans="2:7" x14ac:dyDescent="0.25">
      <c r="D2" s="13" t="s">
        <v>110</v>
      </c>
    </row>
    <row r="3" spans="2:7" x14ac:dyDescent="0.25">
      <c r="B3" s="37"/>
      <c r="E3" s="36"/>
      <c r="F3" s="36"/>
    </row>
    <row r="4" spans="2:7" x14ac:dyDescent="0.25">
      <c r="B4" s="37"/>
      <c r="E4" s="36"/>
      <c r="F4" s="36"/>
    </row>
    <row r="5" spans="2:7" x14ac:dyDescent="0.25">
      <c r="B5" s="37"/>
      <c r="E5" s="36"/>
      <c r="F5" s="36"/>
    </row>
    <row r="6" spans="2:7" x14ac:dyDescent="0.25">
      <c r="B6" s="37"/>
      <c r="E6" s="36"/>
      <c r="F6" s="36"/>
    </row>
    <row r="7" spans="2:7" x14ac:dyDescent="0.25">
      <c r="B7" s="7" t="s">
        <v>113</v>
      </c>
    </row>
    <row r="8" spans="2:7" x14ac:dyDescent="0.25">
      <c r="B8" s="7" t="s">
        <v>85</v>
      </c>
    </row>
    <row r="9" spans="2:7" x14ac:dyDescent="0.25">
      <c r="B9" s="7" t="s">
        <v>99</v>
      </c>
      <c r="E9" s="27"/>
      <c r="F9" s="28" t="s">
        <v>81</v>
      </c>
    </row>
    <row r="10" spans="2:7" x14ac:dyDescent="0.25">
      <c r="B10" s="37"/>
      <c r="E10" s="29"/>
      <c r="F10" s="28" t="s">
        <v>84</v>
      </c>
    </row>
    <row r="11" spans="2:7" x14ac:dyDescent="0.25">
      <c r="B11" s="37"/>
      <c r="E11" s="36"/>
      <c r="F11" s="36"/>
    </row>
    <row r="12" spans="2:7" ht="18" thickBot="1" x14ac:dyDescent="0.35">
      <c r="B12" s="37"/>
      <c r="D12" s="38" t="s">
        <v>111</v>
      </c>
      <c r="E12" s="51"/>
      <c r="F12" s="51"/>
      <c r="G12" s="51"/>
    </row>
    <row r="13" spans="2:7" ht="16.2" customHeight="1" x14ac:dyDescent="0.25"/>
    <row r="14" spans="2:7" ht="15" x14ac:dyDescent="0.25">
      <c r="C14" s="3"/>
      <c r="D14" s="14" t="s">
        <v>77</v>
      </c>
      <c r="E14" s="39"/>
      <c r="F14" s="50"/>
      <c r="G14" s="39"/>
    </row>
    <row r="15" spans="2:7" ht="15" x14ac:dyDescent="0.25">
      <c r="C15" s="8" t="s">
        <v>82</v>
      </c>
      <c r="D15" s="5"/>
      <c r="E15" s="37" t="s">
        <v>112</v>
      </c>
      <c r="F15" s="39"/>
      <c r="G15" s="39"/>
    </row>
    <row r="16" spans="2:7" ht="15" x14ac:dyDescent="0.25">
      <c r="C16" s="3"/>
      <c r="D16" s="6" t="s">
        <v>3</v>
      </c>
      <c r="E16" s="20"/>
      <c r="F16" s="39"/>
      <c r="G16" s="39"/>
    </row>
    <row r="17" spans="3:7" ht="15" x14ac:dyDescent="0.25">
      <c r="C17" s="3">
        <v>21</v>
      </c>
      <c r="D17" s="5" t="s">
        <v>0</v>
      </c>
      <c r="E17" s="39"/>
      <c r="F17" s="21"/>
      <c r="G17" s="39"/>
    </row>
    <row r="18" spans="3:7" ht="15" x14ac:dyDescent="0.25">
      <c r="C18" s="3">
        <v>22</v>
      </c>
      <c r="D18" s="5" t="s">
        <v>1</v>
      </c>
      <c r="E18" s="39"/>
      <c r="F18" s="21">
        <v>0</v>
      </c>
      <c r="G18" s="39"/>
    </row>
    <row r="19" spans="3:7" ht="15" x14ac:dyDescent="0.25">
      <c r="C19" s="3">
        <v>23</v>
      </c>
      <c r="D19" s="5" t="s">
        <v>2</v>
      </c>
      <c r="E19" s="39"/>
      <c r="F19" s="21"/>
      <c r="G19" s="39"/>
    </row>
    <row r="20" spans="3:7" ht="15" x14ac:dyDescent="0.25">
      <c r="C20" s="3">
        <v>24</v>
      </c>
      <c r="D20" s="5" t="s">
        <v>6</v>
      </c>
      <c r="E20" s="39"/>
      <c r="F20" s="21">
        <v>0</v>
      </c>
      <c r="G20" s="39"/>
    </row>
    <row r="21" spans="3:7" ht="15" x14ac:dyDescent="0.25">
      <c r="C21" s="3"/>
      <c r="D21" s="5"/>
      <c r="E21" s="39"/>
      <c r="F21" s="41"/>
      <c r="G21" s="39"/>
    </row>
    <row r="22" spans="3:7" ht="15" x14ac:dyDescent="0.25">
      <c r="C22" s="3"/>
      <c r="D22" s="7" t="s">
        <v>100</v>
      </c>
      <c r="E22" s="39"/>
      <c r="F22" s="41"/>
      <c r="G22" s="39"/>
    </row>
    <row r="23" spans="3:7" ht="15" x14ac:dyDescent="0.25">
      <c r="C23" s="3"/>
      <c r="D23" s="6" t="s">
        <v>101</v>
      </c>
      <c r="E23" s="20"/>
      <c r="F23" s="39"/>
      <c r="G23" s="39"/>
    </row>
    <row r="24" spans="3:7" ht="15" x14ac:dyDescent="0.25">
      <c r="C24" s="3"/>
      <c r="D24" s="6" t="s">
        <v>102</v>
      </c>
      <c r="E24" s="42">
        <f>+E16+281</f>
        <v>281</v>
      </c>
      <c r="F24" s="39"/>
      <c r="G24" s="39"/>
    </row>
    <row r="25" spans="3:7" ht="15" x14ac:dyDescent="0.25">
      <c r="C25" s="3" t="s">
        <v>4</v>
      </c>
      <c r="D25" s="5" t="s">
        <v>5</v>
      </c>
      <c r="E25" s="39"/>
      <c r="F25" s="21">
        <v>0</v>
      </c>
      <c r="G25" s="39"/>
    </row>
    <row r="26" spans="3:7" ht="15" x14ac:dyDescent="0.25">
      <c r="C26" s="3" t="s">
        <v>10</v>
      </c>
      <c r="D26" s="5" t="s">
        <v>7</v>
      </c>
      <c r="E26" s="39"/>
      <c r="F26" s="21">
        <v>0</v>
      </c>
      <c r="G26" s="39"/>
    </row>
    <row r="27" spans="3:7" ht="15" x14ac:dyDescent="0.25">
      <c r="C27" s="3" t="s">
        <v>11</v>
      </c>
      <c r="D27" s="5" t="s">
        <v>8</v>
      </c>
      <c r="E27" s="39"/>
      <c r="F27" s="21">
        <v>0</v>
      </c>
      <c r="G27" s="39"/>
    </row>
    <row r="28" spans="3:7" ht="15" x14ac:dyDescent="0.25">
      <c r="C28" s="3" t="s">
        <v>12</v>
      </c>
      <c r="D28" s="5" t="s">
        <v>9</v>
      </c>
      <c r="E28" s="39"/>
      <c r="F28" s="39"/>
      <c r="G28" s="22">
        <f>SUM(F25:F27)</f>
        <v>0</v>
      </c>
    </row>
    <row r="29" spans="3:7" ht="15" x14ac:dyDescent="0.25">
      <c r="C29" s="3">
        <v>26</v>
      </c>
      <c r="D29" s="5" t="s">
        <v>13</v>
      </c>
      <c r="E29" s="39"/>
      <c r="F29" s="21">
        <v>0</v>
      </c>
      <c r="G29" s="39"/>
    </row>
    <row r="30" spans="3:7" ht="15" x14ac:dyDescent="0.25">
      <c r="C30" s="3"/>
      <c r="D30" s="5"/>
      <c r="E30" s="39"/>
      <c r="F30" s="39"/>
      <c r="G30" s="39"/>
    </row>
    <row r="31" spans="3:7" ht="15" x14ac:dyDescent="0.25">
      <c r="C31" s="3"/>
      <c r="D31" s="6" t="s">
        <v>14</v>
      </c>
      <c r="E31" s="42">
        <f>+E24</f>
        <v>281</v>
      </c>
      <c r="F31" s="39"/>
      <c r="G31" s="39"/>
    </row>
    <row r="32" spans="3:7" ht="15" x14ac:dyDescent="0.25">
      <c r="C32" s="3">
        <v>27</v>
      </c>
      <c r="D32" s="5" t="s">
        <v>15</v>
      </c>
      <c r="E32" s="39"/>
      <c r="F32" s="21"/>
      <c r="G32" s="39"/>
    </row>
    <row r="33" spans="3:15" ht="15" x14ac:dyDescent="0.25">
      <c r="C33" s="3">
        <v>28</v>
      </c>
      <c r="D33" s="7" t="s">
        <v>83</v>
      </c>
      <c r="E33" s="39"/>
      <c r="F33" s="21">
        <v>0</v>
      </c>
      <c r="G33" s="39"/>
    </row>
    <row r="34" spans="3:15" ht="15" x14ac:dyDescent="0.25">
      <c r="C34" s="3"/>
      <c r="D34" s="5"/>
      <c r="E34" s="39"/>
      <c r="F34" s="39"/>
      <c r="G34" s="39"/>
    </row>
    <row r="35" spans="3:15" ht="15" x14ac:dyDescent="0.25">
      <c r="C35" s="3"/>
      <c r="D35" s="5" t="s">
        <v>16</v>
      </c>
      <c r="E35" s="39"/>
      <c r="F35" s="39"/>
      <c r="G35" s="39"/>
    </row>
    <row r="36" spans="3:15" ht="15" x14ac:dyDescent="0.25">
      <c r="C36" s="3">
        <v>29</v>
      </c>
      <c r="D36" s="5" t="s">
        <v>17</v>
      </c>
      <c r="E36" s="39"/>
      <c r="F36" s="39"/>
      <c r="G36" s="22">
        <f>+F17-F18-F19+F20-F26+F29-F32+F33</f>
        <v>0</v>
      </c>
    </row>
    <row r="37" spans="3:15" ht="15" x14ac:dyDescent="0.25">
      <c r="C37" s="3"/>
      <c r="D37" s="5" t="s">
        <v>18</v>
      </c>
      <c r="E37" s="39"/>
      <c r="F37" s="39"/>
      <c r="G37" s="39"/>
    </row>
    <row r="38" spans="3:15" ht="15" x14ac:dyDescent="0.25">
      <c r="C38" s="3"/>
      <c r="D38" s="5"/>
      <c r="E38" s="39"/>
      <c r="F38" s="39"/>
      <c r="G38" s="39"/>
    </row>
    <row r="39" spans="3:15" ht="15" x14ac:dyDescent="0.25">
      <c r="C39" s="3"/>
      <c r="D39" s="6" t="s">
        <v>19</v>
      </c>
      <c r="E39" s="39"/>
      <c r="F39" s="39"/>
      <c r="G39" s="39"/>
    </row>
    <row r="40" spans="3:15" ht="15" x14ac:dyDescent="0.25">
      <c r="C40" s="3" t="s">
        <v>20</v>
      </c>
      <c r="D40" s="5" t="s">
        <v>21</v>
      </c>
      <c r="E40" s="39"/>
      <c r="F40" s="21">
        <v>0</v>
      </c>
      <c r="G40" s="39"/>
    </row>
    <row r="41" spans="3:15" ht="15" x14ac:dyDescent="0.25">
      <c r="C41" s="3" t="s">
        <v>25</v>
      </c>
      <c r="D41" s="5" t="s">
        <v>22</v>
      </c>
      <c r="E41" s="39"/>
      <c r="F41" s="39"/>
      <c r="G41" s="23" t="str">
        <f>IFERROR((F40/G36)," ")</f>
        <v xml:space="preserve"> </v>
      </c>
      <c r="H41" s="1"/>
      <c r="I41" s="43"/>
      <c r="L41" s="43"/>
      <c r="O41" s="43"/>
    </row>
    <row r="42" spans="3:15" ht="15" x14ac:dyDescent="0.25">
      <c r="C42" s="3">
        <v>31</v>
      </c>
      <c r="D42" s="5" t="s">
        <v>23</v>
      </c>
      <c r="E42" s="39"/>
      <c r="F42" s="21">
        <v>0</v>
      </c>
      <c r="G42" s="39"/>
    </row>
    <row r="43" spans="3:15" ht="15.6" x14ac:dyDescent="0.3">
      <c r="C43" s="3">
        <v>32</v>
      </c>
      <c r="D43" s="5" t="s">
        <v>24</v>
      </c>
      <c r="E43" s="44"/>
      <c r="F43" s="39"/>
      <c r="G43" s="23" t="str">
        <f>IFERROR((F42/G36)," ")</f>
        <v xml:space="preserve"> </v>
      </c>
      <c r="H43" s="1"/>
      <c r="I43" s="43"/>
      <c r="L43" s="43"/>
      <c r="O43" s="43"/>
    </row>
    <row r="44" spans="3:15" ht="15" x14ac:dyDescent="0.25">
      <c r="C44" s="3"/>
      <c r="D44" s="5"/>
      <c r="E44" s="39"/>
      <c r="F44" s="39"/>
      <c r="G44" s="39"/>
    </row>
    <row r="45" spans="3:15" ht="15" x14ac:dyDescent="0.25">
      <c r="C45" s="3"/>
      <c r="D45" s="6" t="s">
        <v>26</v>
      </c>
      <c r="E45" s="39"/>
      <c r="F45" s="39"/>
      <c r="G45" s="39"/>
    </row>
    <row r="46" spans="3:15" ht="15" x14ac:dyDescent="0.25">
      <c r="C46" s="3">
        <v>33</v>
      </c>
      <c r="D46" s="5" t="s">
        <v>35</v>
      </c>
      <c r="E46" s="39"/>
      <c r="F46" s="21">
        <v>0</v>
      </c>
      <c r="G46" s="39"/>
    </row>
    <row r="47" spans="3:15" ht="15" x14ac:dyDescent="0.25">
      <c r="C47" s="3" t="s">
        <v>27</v>
      </c>
      <c r="D47" s="5" t="s">
        <v>36</v>
      </c>
      <c r="E47" s="39"/>
      <c r="F47" s="21">
        <v>0</v>
      </c>
      <c r="G47" s="39"/>
    </row>
    <row r="48" spans="3:15" ht="15.6" x14ac:dyDescent="0.3">
      <c r="C48" s="3" t="s">
        <v>28</v>
      </c>
      <c r="D48" s="5" t="s">
        <v>37</v>
      </c>
      <c r="E48" s="44"/>
      <c r="F48" s="39"/>
      <c r="G48" s="23" t="str">
        <f>IFERROR(F47/F46, " ")</f>
        <v xml:space="preserve"> </v>
      </c>
      <c r="H48" s="1"/>
      <c r="I48" s="43"/>
      <c r="L48" s="43"/>
      <c r="O48" s="43"/>
    </row>
    <row r="49" spans="3:15" ht="15" x14ac:dyDescent="0.25">
      <c r="C49" s="3" t="s">
        <v>29</v>
      </c>
      <c r="D49" s="5" t="s">
        <v>38</v>
      </c>
      <c r="E49" s="39"/>
      <c r="F49" s="39"/>
      <c r="G49" s="24">
        <f>+F46-F47</f>
        <v>0</v>
      </c>
      <c r="H49" s="1"/>
    </row>
    <row r="50" spans="3:15" ht="15" x14ac:dyDescent="0.25">
      <c r="C50" s="3" t="s">
        <v>30</v>
      </c>
      <c r="D50" s="5" t="s">
        <v>39</v>
      </c>
      <c r="E50" s="39"/>
      <c r="F50" s="39"/>
      <c r="G50" s="23" t="str">
        <f>IFERROR(G49/F46," ")</f>
        <v xml:space="preserve"> </v>
      </c>
      <c r="H50" s="1"/>
      <c r="I50" s="43"/>
      <c r="L50" s="43"/>
      <c r="O50" s="43"/>
    </row>
    <row r="51" spans="3:15" ht="15" x14ac:dyDescent="0.25">
      <c r="C51" s="3" t="s">
        <v>31</v>
      </c>
      <c r="D51" s="5" t="s">
        <v>40</v>
      </c>
      <c r="E51" s="39"/>
      <c r="F51" s="39"/>
      <c r="G51" s="39"/>
    </row>
    <row r="52" spans="3:15" ht="15" x14ac:dyDescent="0.25">
      <c r="C52" s="3"/>
      <c r="D52" s="5" t="s">
        <v>41</v>
      </c>
      <c r="E52" s="39"/>
      <c r="F52" s="21">
        <v>0</v>
      </c>
      <c r="G52" s="39"/>
    </row>
    <row r="53" spans="3:15" ht="15" x14ac:dyDescent="0.25">
      <c r="C53" s="3" t="s">
        <v>32</v>
      </c>
      <c r="D53" s="5" t="s">
        <v>42</v>
      </c>
      <c r="E53" s="39"/>
      <c r="F53" s="39"/>
      <c r="G53" s="23" t="str">
        <f>IFERROR(+F52/G49, " ")</f>
        <v xml:space="preserve"> </v>
      </c>
      <c r="H53" s="1"/>
      <c r="L53" s="43"/>
      <c r="O53" s="43"/>
    </row>
    <row r="54" spans="3:15" ht="15" x14ac:dyDescent="0.25">
      <c r="C54" s="3" t="s">
        <v>33</v>
      </c>
      <c r="D54" s="5" t="s">
        <v>43</v>
      </c>
      <c r="E54" s="39"/>
      <c r="F54" s="39"/>
      <c r="G54" s="22">
        <f>(+G49-F52)</f>
        <v>0</v>
      </c>
      <c r="H54" s="1"/>
    </row>
    <row r="55" spans="3:15" ht="15" x14ac:dyDescent="0.25">
      <c r="C55" s="3" t="s">
        <v>34</v>
      </c>
      <c r="D55" s="5" t="s">
        <v>44</v>
      </c>
      <c r="E55" s="39"/>
      <c r="F55" s="39"/>
      <c r="G55" s="23" t="str">
        <f>IFERROR(G54/G49, " ")</f>
        <v xml:space="preserve"> </v>
      </c>
      <c r="H55" s="1"/>
      <c r="L55" s="43"/>
      <c r="O55" s="43"/>
    </row>
    <row r="56" spans="3:15" ht="15.6" customHeight="1" x14ac:dyDescent="0.25">
      <c r="C56" s="3"/>
      <c r="D56" s="5"/>
      <c r="E56" s="39"/>
      <c r="F56" s="39"/>
      <c r="G56" s="39"/>
    </row>
    <row r="57" spans="3:15" ht="16.8" customHeight="1" x14ac:dyDescent="0.25">
      <c r="C57" s="3"/>
      <c r="D57" s="6" t="s">
        <v>45</v>
      </c>
      <c r="E57" s="39"/>
      <c r="F57" s="39"/>
      <c r="G57" s="39"/>
    </row>
    <row r="58" spans="3:15" ht="15" x14ac:dyDescent="0.25">
      <c r="C58" s="3" t="s">
        <v>47</v>
      </c>
      <c r="D58" s="5" t="s">
        <v>48</v>
      </c>
      <c r="E58" s="39"/>
      <c r="F58" s="21">
        <v>0</v>
      </c>
      <c r="G58" s="39"/>
    </row>
    <row r="59" spans="3:15" ht="15" x14ac:dyDescent="0.25">
      <c r="C59" s="3" t="s">
        <v>46</v>
      </c>
      <c r="D59" s="5" t="s">
        <v>49</v>
      </c>
      <c r="E59" s="39"/>
      <c r="F59" s="39"/>
      <c r="G59" s="23" t="str">
        <f>IFERROR(((F58/(G36+F32-F33))), " ")</f>
        <v xml:space="preserve"> </v>
      </c>
      <c r="H59" s="1"/>
      <c r="I59" s="43"/>
      <c r="L59" s="43"/>
      <c r="O59" s="43"/>
    </row>
    <row r="60" spans="3:15" ht="15" x14ac:dyDescent="0.25">
      <c r="C60" s="3"/>
      <c r="D60" s="5" t="s">
        <v>69</v>
      </c>
      <c r="E60" s="39"/>
      <c r="F60" s="39"/>
      <c r="G60" s="25" t="str">
        <f>IFERROR(((F47-F58)/F47), " ")</f>
        <v xml:space="preserve"> </v>
      </c>
      <c r="H60" s="1"/>
      <c r="I60" s="43"/>
      <c r="L60" s="43"/>
      <c r="O60" s="43"/>
    </row>
    <row r="61" spans="3:15" ht="15" x14ac:dyDescent="0.25">
      <c r="C61" s="3"/>
      <c r="D61" s="5"/>
      <c r="E61" s="39"/>
      <c r="F61" s="39"/>
      <c r="G61" s="39"/>
    </row>
    <row r="62" spans="3:15" ht="15" x14ac:dyDescent="0.25">
      <c r="C62" s="8" t="s">
        <v>86</v>
      </c>
      <c r="D62" s="5" t="s">
        <v>92</v>
      </c>
      <c r="E62" s="39"/>
      <c r="F62" s="39"/>
      <c r="G62" s="39"/>
    </row>
    <row r="63" spans="3:15" ht="15" x14ac:dyDescent="0.25">
      <c r="C63" s="8"/>
      <c r="D63" s="12" t="s">
        <v>93</v>
      </c>
      <c r="E63" s="39"/>
      <c r="F63" s="40" t="s">
        <v>106</v>
      </c>
      <c r="G63" s="37" t="s">
        <v>104</v>
      </c>
    </row>
    <row r="64" spans="3:15" ht="15" x14ac:dyDescent="0.25">
      <c r="C64" s="8" t="s">
        <v>97</v>
      </c>
      <c r="D64" s="19" t="s">
        <v>91</v>
      </c>
      <c r="E64" s="21">
        <v>0</v>
      </c>
      <c r="F64" s="40" t="s">
        <v>107</v>
      </c>
      <c r="G64" s="37" t="s">
        <v>105</v>
      </c>
    </row>
    <row r="65" spans="3:15" ht="15" x14ac:dyDescent="0.25">
      <c r="C65" s="3"/>
      <c r="D65" s="5" t="s">
        <v>50</v>
      </c>
      <c r="E65" s="21">
        <v>0</v>
      </c>
      <c r="F65" s="30" t="str">
        <f>IFERROR(E65/E64, "calc")</f>
        <v>calc</v>
      </c>
      <c r="G65" s="23" t="str">
        <f>IFERROR(E65/E64, " ")</f>
        <v xml:space="preserve"> </v>
      </c>
    </row>
    <row r="66" spans="3:15" ht="15" x14ac:dyDescent="0.25">
      <c r="C66" s="3"/>
      <c r="D66" s="5" t="s">
        <v>51</v>
      </c>
      <c r="E66" s="21">
        <v>0</v>
      </c>
      <c r="F66" s="30" t="str">
        <f>IFERROR(E66/E64, "calc")</f>
        <v>calc</v>
      </c>
      <c r="G66" s="23" t="str">
        <f>IFERROR((E66+E65)/E64, " ")</f>
        <v xml:space="preserve"> </v>
      </c>
    </row>
    <row r="67" spans="3:15" ht="15" x14ac:dyDescent="0.25">
      <c r="C67" s="3"/>
      <c r="D67" s="5" t="s">
        <v>52</v>
      </c>
      <c r="E67" s="21">
        <v>0</v>
      </c>
      <c r="F67" s="30" t="str">
        <f>IFERROR(E67/E64, "calc")</f>
        <v>calc</v>
      </c>
      <c r="G67" s="23" t="str">
        <f>IFERROR(+(E65+E66+E67)/E64, " ")</f>
        <v xml:space="preserve"> </v>
      </c>
    </row>
    <row r="68" spans="3:15" ht="15" x14ac:dyDescent="0.25">
      <c r="C68" s="3"/>
      <c r="D68" s="5" t="s">
        <v>53</v>
      </c>
      <c r="E68" s="21">
        <v>0</v>
      </c>
      <c r="F68" s="30" t="str">
        <f>IFERROR(E68/E64, "calc")</f>
        <v>calc</v>
      </c>
      <c r="G68" s="23" t="str">
        <f>IFERROR((E68+E67+E66+E65)/E64, " ")</f>
        <v xml:space="preserve"> </v>
      </c>
    </row>
    <row r="69" spans="3:15" ht="18" customHeight="1" x14ac:dyDescent="0.25">
      <c r="C69" s="3"/>
      <c r="D69" s="5"/>
      <c r="E69" s="39"/>
      <c r="F69" s="41"/>
      <c r="G69" s="45"/>
    </row>
    <row r="70" spans="3:15" ht="15" x14ac:dyDescent="0.25">
      <c r="C70" s="3"/>
      <c r="D70" s="12" t="s">
        <v>103</v>
      </c>
      <c r="E70" s="39"/>
      <c r="F70" s="40" t="s">
        <v>106</v>
      </c>
      <c r="G70" s="37" t="s">
        <v>104</v>
      </c>
    </row>
    <row r="71" spans="3:15" ht="15" x14ac:dyDescent="0.25">
      <c r="C71" s="8" t="s">
        <v>98</v>
      </c>
      <c r="D71" s="18" t="s">
        <v>94</v>
      </c>
      <c r="E71" s="21">
        <v>0</v>
      </c>
      <c r="F71" s="40" t="s">
        <v>107</v>
      </c>
      <c r="G71" s="37" t="s">
        <v>105</v>
      </c>
    </row>
    <row r="72" spans="3:15" ht="15" x14ac:dyDescent="0.25">
      <c r="C72" s="3"/>
      <c r="D72" s="5" t="s">
        <v>50</v>
      </c>
      <c r="E72" s="21">
        <v>0</v>
      </c>
      <c r="F72" s="30" t="str">
        <f>IFERROR(E72/E71, "calc")</f>
        <v>calc</v>
      </c>
      <c r="G72" s="23" t="str">
        <f>IFERROR(E72/E71, " ")</f>
        <v xml:space="preserve"> </v>
      </c>
    </row>
    <row r="73" spans="3:15" ht="15" x14ac:dyDescent="0.25">
      <c r="C73" s="3"/>
      <c r="D73" s="5" t="s">
        <v>51</v>
      </c>
      <c r="E73" s="21">
        <v>0</v>
      </c>
      <c r="F73" s="30" t="str">
        <f>IFERROR(E73/E71, "calc")</f>
        <v>calc</v>
      </c>
      <c r="G73" s="23" t="str">
        <f>IFERROR((E73+E72)/E71, " ")</f>
        <v xml:space="preserve"> </v>
      </c>
    </row>
    <row r="74" spans="3:15" ht="15" x14ac:dyDescent="0.25">
      <c r="C74" s="3"/>
      <c r="D74" s="5" t="s">
        <v>52</v>
      </c>
      <c r="E74" s="21">
        <v>0</v>
      </c>
      <c r="F74" s="30" t="str">
        <f>IFERROR(E74/E71, "calc")</f>
        <v>calc</v>
      </c>
      <c r="G74" s="23" t="str">
        <f>IFERROR((E72+E73+E74)/E71, " ")</f>
        <v xml:space="preserve"> </v>
      </c>
    </row>
    <row r="75" spans="3:15" ht="15" x14ac:dyDescent="0.25">
      <c r="C75" s="3"/>
      <c r="D75" s="5" t="s">
        <v>53</v>
      </c>
      <c r="E75" s="21">
        <v>0</v>
      </c>
      <c r="F75" s="30" t="str">
        <f>IFERROR(E75/E71, "calc")</f>
        <v>calc</v>
      </c>
      <c r="G75" s="23" t="str">
        <f>IFERROR((E75+E74+E73+E72)/E71, " ")</f>
        <v xml:space="preserve"> </v>
      </c>
    </row>
    <row r="76" spans="3:15" ht="9" customHeight="1" x14ac:dyDescent="0.25">
      <c r="C76" s="3"/>
      <c r="D76" s="5"/>
      <c r="E76" s="39"/>
      <c r="F76" s="39"/>
      <c r="G76" s="39"/>
    </row>
    <row r="77" spans="3:15" ht="15" x14ac:dyDescent="0.25">
      <c r="C77" s="3">
        <v>39</v>
      </c>
      <c r="D77" s="5" t="s">
        <v>54</v>
      </c>
      <c r="E77" s="39"/>
      <c r="F77" s="21">
        <v>0</v>
      </c>
      <c r="G77" s="39"/>
    </row>
    <row r="78" spans="3:15" ht="15" x14ac:dyDescent="0.25">
      <c r="C78" s="3">
        <v>40</v>
      </c>
      <c r="D78" s="5" t="s">
        <v>55</v>
      </c>
      <c r="E78" s="39"/>
      <c r="F78" s="21">
        <v>0</v>
      </c>
      <c r="G78" s="39"/>
    </row>
    <row r="79" spans="3:15" ht="15.6" x14ac:dyDescent="0.3">
      <c r="C79" s="3" t="s">
        <v>59</v>
      </c>
      <c r="D79" s="5" t="s">
        <v>58</v>
      </c>
      <c r="E79" s="44"/>
      <c r="F79" s="39"/>
      <c r="G79" s="23" t="str">
        <f>IFERROR(((F78/(G36-F33+F32))), " ")</f>
        <v xml:space="preserve"> </v>
      </c>
      <c r="H79" s="1"/>
      <c r="I79" s="43"/>
      <c r="L79" s="43"/>
      <c r="O79" s="43"/>
    </row>
    <row r="80" spans="3:15" ht="15" x14ac:dyDescent="0.25">
      <c r="C80" s="3" t="s">
        <v>60</v>
      </c>
      <c r="D80" s="5" t="s">
        <v>56</v>
      </c>
      <c r="E80" s="39"/>
      <c r="F80" s="39"/>
      <c r="G80" s="25" t="str">
        <f>IFERROR(((F77/(G36-F33+F32))), " ")</f>
        <v xml:space="preserve"> </v>
      </c>
      <c r="H80" s="1"/>
      <c r="I80" s="43"/>
      <c r="L80" s="43"/>
      <c r="O80" s="43"/>
    </row>
    <row r="81" spans="3:15" ht="15" x14ac:dyDescent="0.25">
      <c r="C81" s="3" t="s">
        <v>61</v>
      </c>
      <c r="D81" s="5" t="s">
        <v>57</v>
      </c>
      <c r="E81" s="39"/>
      <c r="F81" s="39"/>
      <c r="G81" s="25" t="str">
        <f>IFERROR(F77/(E64+E71), " ")</f>
        <v xml:space="preserve"> </v>
      </c>
      <c r="H81" s="1"/>
      <c r="I81" s="46"/>
      <c r="L81" s="46"/>
      <c r="O81" s="46"/>
    </row>
    <row r="82" spans="3:15" ht="15" x14ac:dyDescent="0.25">
      <c r="C82" s="3"/>
      <c r="D82" s="5"/>
      <c r="E82" s="39"/>
      <c r="F82" s="39"/>
      <c r="G82" s="39"/>
    </row>
    <row r="83" spans="3:15" ht="15" x14ac:dyDescent="0.25">
      <c r="C83" s="3"/>
      <c r="D83" s="6" t="s">
        <v>64</v>
      </c>
      <c r="E83" s="39"/>
      <c r="F83" s="39"/>
      <c r="G83" s="39"/>
    </row>
    <row r="84" spans="3:15" ht="15" x14ac:dyDescent="0.25">
      <c r="C84" s="3">
        <v>42</v>
      </c>
      <c r="D84" s="5" t="s">
        <v>67</v>
      </c>
      <c r="E84" s="39"/>
      <c r="F84" s="21">
        <v>0</v>
      </c>
      <c r="G84" s="39"/>
    </row>
    <row r="85" spans="3:15" ht="15" x14ac:dyDescent="0.25">
      <c r="C85" s="3">
        <v>43</v>
      </c>
      <c r="D85" s="5" t="s">
        <v>62</v>
      </c>
      <c r="E85" s="39"/>
      <c r="F85" s="21">
        <v>0</v>
      </c>
      <c r="G85" s="39"/>
    </row>
    <row r="86" spans="3:15" ht="15" x14ac:dyDescent="0.25">
      <c r="C86" s="3">
        <v>44</v>
      </c>
      <c r="D86" s="5" t="s">
        <v>63</v>
      </c>
      <c r="E86" s="39"/>
      <c r="F86" s="21">
        <v>0</v>
      </c>
      <c r="G86" s="39"/>
    </row>
    <row r="87" spans="3:15" ht="15" x14ac:dyDescent="0.25">
      <c r="C87" s="3"/>
      <c r="D87" s="5"/>
      <c r="E87" s="39"/>
      <c r="F87" s="39"/>
      <c r="G87" s="39"/>
    </row>
    <row r="88" spans="3:15" ht="15.6" x14ac:dyDescent="0.3">
      <c r="C88" s="3"/>
      <c r="D88" s="5" t="s">
        <v>68</v>
      </c>
      <c r="E88" s="44"/>
      <c r="F88" s="39"/>
      <c r="G88" s="23" t="str">
        <f>IFERROR(F85/G36, " ")</f>
        <v xml:space="preserve"> </v>
      </c>
      <c r="H88" s="1"/>
      <c r="I88" s="43"/>
      <c r="L88" s="43"/>
      <c r="O88" s="43"/>
    </row>
    <row r="89" spans="3:15" ht="15" x14ac:dyDescent="0.25">
      <c r="C89" s="3"/>
      <c r="D89" s="7" t="s">
        <v>108</v>
      </c>
      <c r="E89" s="39"/>
      <c r="F89" s="21">
        <v>0</v>
      </c>
      <c r="G89" s="39"/>
    </row>
    <row r="90" spans="3:15" ht="15" x14ac:dyDescent="0.25">
      <c r="C90" s="3"/>
      <c r="D90" s="5"/>
      <c r="E90" s="39"/>
      <c r="F90" s="39"/>
      <c r="G90" s="39"/>
    </row>
    <row r="91" spans="3:15" ht="15" x14ac:dyDescent="0.25">
      <c r="C91" s="3"/>
      <c r="D91" s="7" t="s">
        <v>109</v>
      </c>
      <c r="E91" s="39"/>
      <c r="F91" s="39"/>
      <c r="G91" s="24" t="str">
        <f>IFERROR((F89*G88), " ")</f>
        <v xml:space="preserve"> </v>
      </c>
      <c r="H91" s="1"/>
      <c r="I91" s="47"/>
      <c r="L91" s="47"/>
      <c r="O91" s="47"/>
    </row>
    <row r="92" spans="3:15" ht="15" x14ac:dyDescent="0.25">
      <c r="C92" s="3"/>
      <c r="D92" s="5"/>
      <c r="E92" s="39"/>
      <c r="F92" s="39"/>
      <c r="G92" s="39"/>
    </row>
    <row r="93" spans="3:15" ht="15" x14ac:dyDescent="0.25">
      <c r="C93" s="3"/>
      <c r="D93" s="5" t="s">
        <v>78</v>
      </c>
      <c r="E93" s="39"/>
      <c r="F93" s="39"/>
      <c r="G93" s="25" t="str">
        <f>IFERROR(((F33+F58+F84-F85-F32)/(F33+F58)), " ")</f>
        <v xml:space="preserve"> </v>
      </c>
      <c r="H93" s="1"/>
      <c r="I93" s="46"/>
      <c r="J93" s="46"/>
      <c r="K93" s="46"/>
      <c r="L93" s="46"/>
      <c r="M93" s="46"/>
      <c r="N93" s="46"/>
      <c r="O93" s="46"/>
    </row>
    <row r="95" spans="3:15" x14ac:dyDescent="0.25">
      <c r="E95" s="48"/>
      <c r="F95" s="49"/>
    </row>
  </sheetData>
  <sheetProtection password="DEC7" sheet="1" objects="1" scenarios="1" selectLockedCells="1"/>
  <mergeCells count="1">
    <mergeCell ref="E12:G12"/>
  </mergeCells>
  <phoneticPr fontId="2" type="noConversion"/>
  <printOptions gridLines="1"/>
  <pageMargins left="0.32" right="0.16" top="1.3" bottom="0.51" header="0.25" footer="0.5"/>
  <pageSetup orientation="portrait" r:id="rId1"/>
  <headerFooter differentFirst="1" alignWithMargins="0">
    <oddHeader xml:space="preserve">&amp;CData Entery Form - SPA Reproduction and Production Data </oddHeader>
    <oddFooter>&amp;R&amp;N</oddFooter>
    <firstHeader>&amp;L&amp;G&amp;R&amp;"Arial,Bold"&amp;12Data Entry Form -SPA Reproduction and Production Data</firstHeader>
    <firstFooter>&amp;L&amp;F&amp;R&amp;P</firstFooter>
  </headerFooter>
  <rowBreaks count="1" manualBreakCount="1">
    <brk id="55" max="16383" man="1"/>
  </rowBreaks>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V31"/>
  <sheetViews>
    <sheetView topLeftCell="A4" workbookViewId="0">
      <selection activeCell="E21" sqref="E21"/>
    </sheetView>
  </sheetViews>
  <sheetFormatPr defaultRowHeight="13.2" x14ac:dyDescent="0.25"/>
  <cols>
    <col min="1" max="1" width="4" customWidth="1"/>
    <col min="2" max="2" width="4.44140625" customWidth="1"/>
    <col min="3" max="3" width="40.6640625" customWidth="1"/>
    <col min="4" max="4" width="11.88671875" customWidth="1"/>
    <col min="5" max="126" width="8.88671875" style="1"/>
  </cols>
  <sheetData>
    <row r="1" spans="1:8" x14ac:dyDescent="0.25">
      <c r="A1" s="5"/>
      <c r="B1" s="5"/>
      <c r="C1" s="5"/>
      <c r="D1" s="5"/>
    </row>
    <row r="2" spans="1:8" x14ac:dyDescent="0.25">
      <c r="A2" s="5"/>
      <c r="B2" s="5"/>
      <c r="C2" s="6" t="str">
        <f>Input!$D$12</f>
        <v>Producer Name or ID</v>
      </c>
      <c r="D2" s="15">
        <f>Input!$E$12</f>
        <v>0</v>
      </c>
    </row>
    <row r="3" spans="1:8" x14ac:dyDescent="0.25">
      <c r="A3" s="5"/>
      <c r="B3" s="5"/>
      <c r="C3" s="5"/>
      <c r="D3" s="5"/>
    </row>
    <row r="4" spans="1:8" x14ac:dyDescent="0.25">
      <c r="A4" s="5"/>
      <c r="B4" s="5"/>
      <c r="C4" s="5"/>
      <c r="D4" s="5"/>
    </row>
    <row r="5" spans="1:8" ht="15" x14ac:dyDescent="0.25">
      <c r="A5" s="5"/>
      <c r="B5" s="5"/>
      <c r="C5" s="9" t="s">
        <v>79</v>
      </c>
      <c r="D5" s="10"/>
    </row>
    <row r="6" spans="1:8" x14ac:dyDescent="0.25">
      <c r="A6" s="5"/>
      <c r="B6" s="5"/>
      <c r="C6" s="5" t="s">
        <v>70</v>
      </c>
      <c r="D6" s="5"/>
    </row>
    <row r="7" spans="1:8" x14ac:dyDescent="0.25">
      <c r="A7" s="5"/>
      <c r="B7" s="5"/>
      <c r="C7" s="5"/>
      <c r="D7" s="5"/>
    </row>
    <row r="8" spans="1:8" ht="13.8" thickBot="1" x14ac:dyDescent="0.3">
      <c r="A8" s="5"/>
      <c r="B8" s="5"/>
      <c r="C8" s="11" t="s">
        <v>80</v>
      </c>
      <c r="D8" s="16">
        <f>Input!$F$14</f>
        <v>0</v>
      </c>
      <c r="E8" s="13"/>
      <c r="G8" s="31"/>
      <c r="H8" s="13"/>
    </row>
    <row r="9" spans="1:8" x14ac:dyDescent="0.25">
      <c r="A9" s="5"/>
      <c r="B9" s="5"/>
      <c r="C9" s="5"/>
      <c r="D9" s="5"/>
    </row>
    <row r="10" spans="1:8" x14ac:dyDescent="0.25">
      <c r="A10" s="5"/>
      <c r="B10" s="5"/>
      <c r="C10" s="5" t="s">
        <v>71</v>
      </c>
      <c r="D10" s="2" t="str">
        <f>Input!$G$48</f>
        <v xml:space="preserve"> </v>
      </c>
      <c r="E10" s="32"/>
      <c r="G10" s="33"/>
      <c r="H10" s="33"/>
    </row>
    <row r="11" spans="1:8" x14ac:dyDescent="0.25">
      <c r="A11" s="5"/>
      <c r="B11" s="5"/>
      <c r="C11" s="5" t="s">
        <v>72</v>
      </c>
      <c r="D11" s="26" t="str">
        <f>IFERROR(D10-D12, " ")</f>
        <v xml:space="preserve"> </v>
      </c>
      <c r="E11" s="32"/>
      <c r="G11" s="33"/>
      <c r="H11" s="33"/>
    </row>
    <row r="12" spans="1:8" x14ac:dyDescent="0.25">
      <c r="A12" s="5"/>
      <c r="B12" s="5"/>
      <c r="C12" s="5" t="s">
        <v>73</v>
      </c>
      <c r="D12" s="26" t="str">
        <f>Input!$G$59</f>
        <v xml:space="preserve"> </v>
      </c>
      <c r="E12" s="32"/>
      <c r="G12" s="33"/>
      <c r="H12" s="33"/>
    </row>
    <row r="13" spans="1:8" x14ac:dyDescent="0.25">
      <c r="A13" s="5"/>
      <c r="B13" s="5"/>
      <c r="C13" s="5" t="s">
        <v>74</v>
      </c>
      <c r="D13" s="26" t="str">
        <f>IFERROR(D12-D14, " ")</f>
        <v xml:space="preserve"> </v>
      </c>
      <c r="E13" s="32"/>
      <c r="G13" s="33"/>
      <c r="H13" s="33"/>
    </row>
    <row r="14" spans="1:8" x14ac:dyDescent="0.25">
      <c r="A14" s="5"/>
      <c r="B14" s="5"/>
      <c r="C14" s="5" t="s">
        <v>75</v>
      </c>
      <c r="D14" s="26" t="str">
        <f>Input!$G$88</f>
        <v xml:space="preserve"> </v>
      </c>
      <c r="E14" s="32"/>
      <c r="G14" s="33"/>
      <c r="H14" s="33"/>
    </row>
    <row r="15" spans="1:8" x14ac:dyDescent="0.25">
      <c r="A15" s="5"/>
      <c r="B15" s="5"/>
      <c r="C15" s="5" t="s">
        <v>76</v>
      </c>
      <c r="D15" s="26" t="str">
        <f>Input!$G$43</f>
        <v xml:space="preserve"> </v>
      </c>
      <c r="E15" s="32"/>
      <c r="G15" s="33"/>
      <c r="H15" s="33"/>
    </row>
    <row r="16" spans="1:8" x14ac:dyDescent="0.25">
      <c r="A16" s="5"/>
      <c r="B16" s="5"/>
      <c r="C16" s="5" t="s">
        <v>78</v>
      </c>
      <c r="D16" s="26" t="str">
        <f>Input!$G$93</f>
        <v xml:space="preserve"> </v>
      </c>
      <c r="E16" s="32"/>
      <c r="G16" s="33"/>
      <c r="H16" s="33"/>
    </row>
    <row r="17" spans="1:5" x14ac:dyDescent="0.25">
      <c r="A17" s="5"/>
      <c r="B17" s="5"/>
      <c r="C17" s="5"/>
      <c r="D17" s="5"/>
      <c r="E17" s="34"/>
    </row>
    <row r="18" spans="1:5" x14ac:dyDescent="0.25">
      <c r="A18" s="5"/>
      <c r="B18" s="5"/>
      <c r="C18" s="6" t="s">
        <v>95</v>
      </c>
      <c r="D18" s="5"/>
      <c r="E18" s="34"/>
    </row>
    <row r="19" spans="1:5" x14ac:dyDescent="0.25">
      <c r="A19" s="5"/>
      <c r="B19" s="5"/>
      <c r="C19" s="5" t="s">
        <v>87</v>
      </c>
      <c r="D19" s="2" t="str">
        <f>Input!$G$65</f>
        <v xml:space="preserve"> </v>
      </c>
      <c r="E19" s="34"/>
    </row>
    <row r="20" spans="1:5" x14ac:dyDescent="0.25">
      <c r="A20" s="5"/>
      <c r="B20" s="5"/>
      <c r="C20" s="5" t="s">
        <v>88</v>
      </c>
      <c r="D20" s="2" t="str">
        <f>Input!$G$66</f>
        <v xml:space="preserve"> </v>
      </c>
      <c r="E20" s="32"/>
    </row>
    <row r="21" spans="1:5" x14ac:dyDescent="0.25">
      <c r="A21" s="5"/>
      <c r="B21" s="5"/>
      <c r="C21" s="5" t="s">
        <v>89</v>
      </c>
      <c r="D21" s="2" t="str">
        <f>Input!$G$67</f>
        <v xml:space="preserve"> </v>
      </c>
      <c r="E21" s="32"/>
    </row>
    <row r="22" spans="1:5" x14ac:dyDescent="0.25">
      <c r="A22" s="5"/>
      <c r="B22" s="5"/>
      <c r="C22" s="5" t="s">
        <v>90</v>
      </c>
      <c r="D22" s="2" t="str">
        <f>Input!$G$68</f>
        <v xml:space="preserve"> </v>
      </c>
      <c r="E22" s="32"/>
    </row>
    <row r="23" spans="1:5" x14ac:dyDescent="0.25">
      <c r="A23" s="5"/>
      <c r="B23" s="5"/>
      <c r="C23" s="5"/>
      <c r="D23" s="2"/>
      <c r="E23" s="32"/>
    </row>
    <row r="24" spans="1:5" x14ac:dyDescent="0.25">
      <c r="A24" s="5"/>
      <c r="B24" s="5"/>
      <c r="C24" s="6" t="s">
        <v>96</v>
      </c>
      <c r="D24" s="2"/>
      <c r="E24" s="32"/>
    </row>
    <row r="25" spans="1:5" x14ac:dyDescent="0.25">
      <c r="A25" s="5"/>
      <c r="B25" s="5"/>
      <c r="C25" s="5" t="s">
        <v>87</v>
      </c>
      <c r="D25" s="2" t="str">
        <f>Input!$G$72</f>
        <v xml:space="preserve"> </v>
      </c>
      <c r="E25" s="32"/>
    </row>
    <row r="26" spans="1:5" x14ac:dyDescent="0.25">
      <c r="A26" s="5"/>
      <c r="B26" s="5"/>
      <c r="C26" s="5" t="s">
        <v>88</v>
      </c>
      <c r="D26" s="2" t="str">
        <f>Input!$G$73</f>
        <v xml:space="preserve"> </v>
      </c>
      <c r="E26" s="32"/>
    </row>
    <row r="27" spans="1:5" x14ac:dyDescent="0.25">
      <c r="A27" s="5"/>
      <c r="B27" s="5"/>
      <c r="C27" s="5" t="s">
        <v>89</v>
      </c>
      <c r="D27" s="2" t="str">
        <f>Input!$G$74</f>
        <v xml:space="preserve"> </v>
      </c>
      <c r="E27" s="32"/>
    </row>
    <row r="28" spans="1:5" x14ac:dyDescent="0.25">
      <c r="A28" s="5"/>
      <c r="B28" s="5"/>
      <c r="C28" s="5" t="s">
        <v>90</v>
      </c>
      <c r="D28" s="2" t="str">
        <f>Input!$G$75</f>
        <v xml:space="preserve"> </v>
      </c>
    </row>
    <row r="29" spans="1:5" x14ac:dyDescent="0.25">
      <c r="A29" s="5"/>
      <c r="B29" s="5"/>
      <c r="C29" s="5"/>
      <c r="D29" s="5"/>
    </row>
    <row r="30" spans="1:5" x14ac:dyDescent="0.25">
      <c r="A30" s="5"/>
      <c r="B30" s="5"/>
      <c r="C30" s="5" t="s">
        <v>65</v>
      </c>
      <c r="D30" s="17">
        <f>+Input!F89</f>
        <v>0</v>
      </c>
    </row>
    <row r="31" spans="1:5" x14ac:dyDescent="0.25">
      <c r="A31" s="5"/>
      <c r="B31" s="5"/>
      <c r="C31" s="5" t="s">
        <v>66</v>
      </c>
      <c r="D31" s="4" t="str">
        <f>+Input!G91</f>
        <v xml:space="preserve"> </v>
      </c>
    </row>
  </sheetData>
  <sheetProtection password="DEC7" sheet="1" objects="1" scenarios="1" selectLockedCells="1"/>
  <phoneticPr fontId="2" type="noConversion"/>
  <pageMargins left="0.75" right="0.75" top="1" bottom="1" header="0.5" footer="0.5"/>
  <pageSetup orientation="portrait" r:id="rId1"/>
  <headerFooter alignWithMargins="0">
    <oddHeader>&amp;CSPA Reproduction &amp; Production Summary</oddHeader>
    <oddFooter>Page &amp;P of &amp;N</oddFooter>
  </headerFooter>
  <ignoredErrors>
    <ignoredError sqref="D1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2" x14ac:dyDescent="0.25"/>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Input</vt:lpstr>
      <vt:lpstr>Summary</vt:lpstr>
      <vt:lpstr>Sheet3</vt:lpstr>
      <vt:lpstr>Input!Print_Area</vt:lpstr>
      <vt:lpstr>Summary!Print_Area</vt:lpstr>
      <vt:lpstr>Input!Print_Titles</vt:lpstr>
    </vt:vector>
  </TitlesOfParts>
  <Company>K-State Research and Extension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SPA production Calculations</dc:title>
  <dc:creator>Sandy Johnson</dc:creator>
  <cp:lastModifiedBy>Karen Marie Blakeslee</cp:lastModifiedBy>
  <cp:lastPrinted>2014-11-19T14:55:15Z</cp:lastPrinted>
  <dcterms:created xsi:type="dcterms:W3CDTF">2009-10-27T14:44:54Z</dcterms:created>
  <dcterms:modified xsi:type="dcterms:W3CDTF">2016-02-03T21:52:00Z</dcterms:modified>
</cp:coreProperties>
</file>